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13_ncr:1_{865B7AF7-3C41-49E8-BB87-46747C32D3B4}" xr6:coauthVersionLast="47" xr6:coauthVersionMax="47" xr10:uidLastSave="{00000000-0000-0000-0000-000000000000}"/>
  <bookViews>
    <workbookView xWindow="-108" yWindow="-108" windowWidth="23256" windowHeight="12456" xr2:uid="{DA15DEBA-0DC4-49E1-B0CF-C048D4B8FD21}"/>
  </bookViews>
  <sheets>
    <sheet name="PROD PI TANGKAP fix (2)" sheetId="2" r:id="rId1"/>
    <sheet name="PROD PI TANGKAP fix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2" l="1"/>
  <c r="AG24" i="2"/>
  <c r="AG26" i="2" s="1"/>
  <c r="AG23" i="2"/>
  <c r="AI23" i="2" s="1"/>
  <c r="AI22" i="2"/>
  <c r="J19" i="2"/>
  <c r="I19" i="2"/>
  <c r="F19" i="2"/>
  <c r="E19" i="2"/>
  <c r="D19" i="2"/>
  <c r="C19" i="2"/>
  <c r="G19" i="2" s="1"/>
  <c r="K19" i="2" s="1"/>
  <c r="J18" i="2"/>
  <c r="I18" i="2"/>
  <c r="F18" i="2"/>
  <c r="E18" i="2"/>
  <c r="D18" i="2"/>
  <c r="C18" i="2"/>
  <c r="G18" i="2" s="1"/>
  <c r="K18" i="2" s="1"/>
  <c r="W17" i="2"/>
  <c r="J17" i="2"/>
  <c r="I17" i="2"/>
  <c r="F17" i="2"/>
  <c r="E17" i="2"/>
  <c r="D17" i="2"/>
  <c r="H17" i="2" s="1"/>
  <c r="C17" i="2"/>
  <c r="V17" i="2" s="1"/>
  <c r="J16" i="2"/>
  <c r="I16" i="2"/>
  <c r="F16" i="2"/>
  <c r="E16" i="2"/>
  <c r="G16" i="2" s="1"/>
  <c r="K16" i="2" s="1"/>
  <c r="D16" i="2"/>
  <c r="C16" i="2"/>
  <c r="J15" i="2"/>
  <c r="I15" i="2"/>
  <c r="F15" i="2"/>
  <c r="H15" i="2" s="1"/>
  <c r="L15" i="2" s="1"/>
  <c r="U15" i="2" s="1"/>
  <c r="E15" i="2"/>
  <c r="AQ10" i="2" s="1"/>
  <c r="D15" i="2"/>
  <c r="C15" i="2"/>
  <c r="J14" i="2"/>
  <c r="I14" i="2"/>
  <c r="F14" i="2"/>
  <c r="AR10" i="2" s="1"/>
  <c r="E14" i="2"/>
  <c r="W14" i="2" s="1"/>
  <c r="D14" i="2"/>
  <c r="C14" i="2"/>
  <c r="V14" i="2" s="1"/>
  <c r="J13" i="2"/>
  <c r="I13" i="2"/>
  <c r="X11" i="2" s="1"/>
  <c r="F13" i="2"/>
  <c r="E13" i="2"/>
  <c r="D13" i="2"/>
  <c r="H13" i="2" s="1"/>
  <c r="L13" i="2" s="1"/>
  <c r="U13" i="2" s="1"/>
  <c r="C13" i="2"/>
  <c r="G13" i="2" s="1"/>
  <c r="K13" i="2" s="1"/>
  <c r="J12" i="2"/>
  <c r="I12" i="2"/>
  <c r="F12" i="2"/>
  <c r="E12" i="2"/>
  <c r="E30" i="2" s="1"/>
  <c r="D12" i="2"/>
  <c r="H12" i="2" s="1"/>
  <c r="C12" i="2"/>
  <c r="G12" i="2" s="1"/>
  <c r="K12" i="2" s="1"/>
  <c r="J11" i="2"/>
  <c r="I11" i="2"/>
  <c r="F11" i="2"/>
  <c r="H11" i="2" s="1"/>
  <c r="L11" i="2" s="1"/>
  <c r="E11" i="2"/>
  <c r="E29" i="2" s="1"/>
  <c r="D11" i="2"/>
  <c r="C11" i="2"/>
  <c r="J10" i="2"/>
  <c r="I10" i="2"/>
  <c r="AB13" i="2" s="1"/>
  <c r="F10" i="2"/>
  <c r="E10" i="2"/>
  <c r="D10" i="2"/>
  <c r="H10" i="2" s="1"/>
  <c r="C10" i="2"/>
  <c r="G10" i="2" s="1"/>
  <c r="K10" i="2" s="1"/>
  <c r="S9" i="2"/>
  <c r="J9" i="2"/>
  <c r="I9" i="2"/>
  <c r="F9" i="2"/>
  <c r="E9" i="2"/>
  <c r="E27" i="2" s="1"/>
  <c r="D9" i="2"/>
  <c r="H9" i="2" s="1"/>
  <c r="L9" i="2" s="1"/>
  <c r="C9" i="2"/>
  <c r="J8" i="2"/>
  <c r="I8" i="2"/>
  <c r="H8" i="2"/>
  <c r="F8" i="2"/>
  <c r="E8" i="2"/>
  <c r="D8" i="2"/>
  <c r="C8" i="2"/>
  <c r="G8" i="2" s="1"/>
  <c r="AW13" i="2" l="1"/>
  <c r="G31" i="2"/>
  <c r="L12" i="2"/>
  <c r="U12" i="2" s="1"/>
  <c r="AS10" i="2"/>
  <c r="J20" i="2"/>
  <c r="H32" i="2"/>
  <c r="E20" i="2"/>
  <c r="D20" i="2"/>
  <c r="S8" i="2"/>
  <c r="S19" i="2" s="1"/>
  <c r="E28" i="2"/>
  <c r="AT10" i="2"/>
  <c r="E31" i="2"/>
  <c r="H18" i="2"/>
  <c r="L18" i="2" s="1"/>
  <c r="U18" i="2" s="1"/>
  <c r="H19" i="2"/>
  <c r="L19" i="2" s="1"/>
  <c r="U19" i="2" s="1"/>
  <c r="L10" i="2"/>
  <c r="AQ13" i="2"/>
  <c r="W8" i="2"/>
  <c r="V8" i="2"/>
  <c r="F22" i="2"/>
  <c r="G11" i="2"/>
  <c r="K11" i="2" s="1"/>
  <c r="AD13" i="2"/>
  <c r="G15" i="2"/>
  <c r="K15" i="2" s="1"/>
  <c r="AD16" i="2"/>
  <c r="G17" i="2"/>
  <c r="K17" i="2" s="1"/>
  <c r="Z20" i="2" s="1"/>
  <c r="K8" i="2"/>
  <c r="F26" i="2"/>
  <c r="G9" i="2"/>
  <c r="K9" i="2" s="1"/>
  <c r="N9" i="2" s="1"/>
  <c r="H16" i="2"/>
  <c r="L16" i="2" s="1"/>
  <c r="U16" i="2" s="1"/>
  <c r="AQ16" i="2"/>
  <c r="AQ19" i="2"/>
  <c r="AR19" i="2"/>
  <c r="H31" i="2"/>
  <c r="N19" i="2"/>
  <c r="N18" i="2"/>
  <c r="N16" i="2"/>
  <c r="N15" i="2"/>
  <c r="N13" i="2"/>
  <c r="N12" i="2"/>
  <c r="N10" i="2"/>
  <c r="AG19" i="2"/>
  <c r="AJ19" i="2" s="1"/>
  <c r="N17" i="2"/>
  <c r="X2" i="2"/>
  <c r="AE19" i="2"/>
  <c r="L17" i="2"/>
  <c r="AH13" i="2"/>
  <c r="AA13" i="2"/>
  <c r="AF13" i="2"/>
  <c r="AG27" i="2"/>
  <c r="AI27" i="2" s="1"/>
  <c r="AI26" i="2"/>
  <c r="Y8" i="2"/>
  <c r="I22" i="2"/>
  <c r="AO10" i="2"/>
  <c r="V11" i="2"/>
  <c r="G14" i="2"/>
  <c r="K14" i="2" s="1"/>
  <c r="X14" i="2"/>
  <c r="Y14" i="2" s="1"/>
  <c r="AR16" i="2"/>
  <c r="AX19" i="2" s="1"/>
  <c r="F20" i="2"/>
  <c r="AB20" i="2"/>
  <c r="AD21" i="2" s="1"/>
  <c r="D22" i="2"/>
  <c r="J22" i="2"/>
  <c r="AI24" i="2"/>
  <c r="G32" i="2"/>
  <c r="H33" i="2" s="1"/>
  <c r="AP10" i="2"/>
  <c r="AP13" i="2" s="1"/>
  <c r="W11" i="2"/>
  <c r="H14" i="2"/>
  <c r="S14" i="2"/>
  <c r="S15" i="2"/>
  <c r="AC16" i="2"/>
  <c r="AA19" i="2"/>
  <c r="AC20" i="2"/>
  <c r="E22" i="2"/>
  <c r="C22" i="2"/>
  <c r="H20" i="2"/>
  <c r="E26" i="2"/>
  <c r="L8" i="2"/>
  <c r="AC10" i="2"/>
  <c r="AC13" i="2"/>
  <c r="AD20" i="2" s="1"/>
  <c r="AR13" i="2"/>
  <c r="AX13" i="2" s="1"/>
  <c r="X17" i="2"/>
  <c r="Y17" i="2" s="1"/>
  <c r="C20" i="2"/>
  <c r="I20" i="2"/>
  <c r="X8" i="2"/>
  <c r="AD10" i="2"/>
  <c r="AD19" i="2"/>
  <c r="AN13" i="2" l="1"/>
  <c r="AO19" i="2"/>
  <c r="AW19" i="2"/>
  <c r="AN10" i="2"/>
  <c r="AT13" i="2" s="1"/>
  <c r="AN19" i="2"/>
  <c r="G33" i="2"/>
  <c r="AA20" i="2"/>
  <c r="AH19" i="2"/>
  <c r="AF19" i="2"/>
  <c r="U17" i="2"/>
  <c r="AN16" i="2"/>
  <c r="AT19" i="2" s="1"/>
  <c r="N11" i="2"/>
  <c r="V2" i="2"/>
  <c r="U11" i="2"/>
  <c r="AE13" i="2"/>
  <c r="Z13" i="2"/>
  <c r="AO16" i="2"/>
  <c r="AU19" i="2" s="1"/>
  <c r="L14" i="2"/>
  <c r="AB16" i="2"/>
  <c r="Y11" i="2"/>
  <c r="H22" i="2"/>
  <c r="U22" i="2" s="1"/>
  <c r="G20" i="2"/>
  <c r="S26" i="2"/>
  <c r="L22" i="2"/>
  <c r="AH10" i="2"/>
  <c r="AC12" i="2"/>
  <c r="AA10" i="2"/>
  <c r="H35" i="2"/>
  <c r="L20" i="2"/>
  <c r="AF10" i="2"/>
  <c r="T9" i="2"/>
  <c r="F35" i="2"/>
  <c r="AB12" i="2"/>
  <c r="N8" i="2"/>
  <c r="U2" i="2"/>
  <c r="S24" i="2"/>
  <c r="AB10" i="2"/>
  <c r="AE10" i="2"/>
  <c r="K22" i="2"/>
  <c r="AG13" i="2"/>
  <c r="AG10" i="2"/>
  <c r="U8" i="2"/>
  <c r="Z10" i="2"/>
  <c r="T8" i="2"/>
  <c r="G35" i="2"/>
  <c r="G22" i="2"/>
  <c r="AU13" i="2"/>
  <c r="AO13" i="2"/>
  <c r="Z16" i="2" l="1"/>
  <c r="Z21" i="2" s="1"/>
  <c r="T14" i="2"/>
  <c r="W2" i="2"/>
  <c r="W5" i="2" s="1"/>
  <c r="T24" i="2"/>
  <c r="U24" i="2" s="1"/>
  <c r="AE16" i="2"/>
  <c r="AB19" i="2"/>
  <c r="N14" i="2"/>
  <c r="N20" i="2" s="1"/>
  <c r="AK19" i="2"/>
  <c r="K20" i="2"/>
  <c r="AG16" i="2"/>
  <c r="AI19" i="2" s="1"/>
  <c r="AJ10" i="2"/>
  <c r="AI13" i="2"/>
  <c r="AI10" i="2"/>
  <c r="AF16" i="2"/>
  <c r="T15" i="2"/>
  <c r="T19" i="2" s="1"/>
  <c r="AA16" i="2"/>
  <c r="AC19" i="2"/>
  <c r="U14" i="2"/>
  <c r="U20" i="2" s="1"/>
  <c r="AL19" i="2"/>
  <c r="AH16" i="2"/>
  <c r="T26" i="2"/>
  <c r="U26" i="2" s="1"/>
  <c r="G36" i="2"/>
  <c r="AJ13" i="2"/>
  <c r="U4" i="2"/>
  <c r="V7" i="2"/>
  <c r="T20" i="2" l="1"/>
  <c r="Z7" i="2"/>
  <c r="Z40" i="2"/>
  <c r="X7" i="2"/>
  <c r="AI16" i="2"/>
  <c r="K40" i="2"/>
  <c r="M25" i="2"/>
  <c r="Z23" i="2"/>
  <c r="AJ16" i="2"/>
</calcChain>
</file>

<file path=xl/sharedStrings.xml><?xml version="1.0" encoding="utf-8"?>
<sst xmlns="http://schemas.openxmlformats.org/spreadsheetml/2006/main" count="91" uniqueCount="74">
  <si>
    <t>TAHUN 2025</t>
  </si>
  <si>
    <t>semester I</t>
  </si>
  <si>
    <t>semester II</t>
  </si>
  <si>
    <t>NO</t>
  </si>
  <si>
    <t>BULAN</t>
  </si>
  <si>
    <t>LAUT</t>
  </si>
  <si>
    <t>PERAIRAN UMUM</t>
  </si>
  <si>
    <t>JUMLAH</t>
  </si>
  <si>
    <t>CAPAIAN PRODUKSI TANGKAP KAB. DEMAK TAHUN 2022</t>
  </si>
  <si>
    <t>TPI</t>
  </si>
  <si>
    <t xml:space="preserve">DILUAR TPI </t>
  </si>
  <si>
    <t>SUB JUMLAH</t>
  </si>
  <si>
    <t>PELABUHAN</t>
  </si>
  <si>
    <t>SUNGAI</t>
  </si>
  <si>
    <t>triwulan (kg)</t>
  </si>
  <si>
    <t>PUD</t>
  </si>
  <si>
    <t>TW III</t>
  </si>
  <si>
    <t>Kg</t>
  </si>
  <si>
    <t>Rp</t>
  </si>
  <si>
    <t>target</t>
  </si>
  <si>
    <t>nilai (Rp)</t>
  </si>
  <si>
    <t>capaian</t>
  </si>
  <si>
    <t>capaian sd dg</t>
  </si>
  <si>
    <t>%</t>
  </si>
  <si>
    <t>ALL</t>
  </si>
  <si>
    <t>Laut</t>
  </si>
  <si>
    <t>umum</t>
  </si>
  <si>
    <t>LAUT SEMESTER</t>
  </si>
  <si>
    <t>PUD SEMESTER</t>
  </si>
  <si>
    <t>triwulan I dan II</t>
  </si>
  <si>
    <t>triwulan I II dan III</t>
  </si>
  <si>
    <t>triwulan i-4=</t>
  </si>
  <si>
    <t>JANUARI</t>
  </si>
  <si>
    <t>FEBRUARI</t>
  </si>
  <si>
    <t xml:space="preserve">MARET </t>
  </si>
  <si>
    <t>APRIL</t>
  </si>
  <si>
    <t>1,127,5</t>
  </si>
  <si>
    <t xml:space="preserve">                                                    </t>
  </si>
  <si>
    <t>MEI</t>
  </si>
  <si>
    <t>JUNI</t>
  </si>
  <si>
    <t>JULI</t>
  </si>
  <si>
    <t>AGUSTUS</t>
  </si>
  <si>
    <t>s</t>
  </si>
  <si>
    <t>SEPTEMBER</t>
  </si>
  <si>
    <t>OKTOBER</t>
  </si>
  <si>
    <t>NOVEMBER</t>
  </si>
  <si>
    <t>DESEMBER</t>
  </si>
  <si>
    <t>terpakai</t>
  </si>
  <si>
    <t>target 2022</t>
  </si>
  <si>
    <t>target 2023</t>
  </si>
  <si>
    <t>smt 1</t>
  </si>
  <si>
    <t>smt 2</t>
  </si>
  <si>
    <t>target 2024</t>
  </si>
  <si>
    <t>target 2025</t>
  </si>
  <si>
    <t>target 2026</t>
  </si>
  <si>
    <t>p</t>
  </si>
  <si>
    <t>Target</t>
  </si>
  <si>
    <t>kg</t>
  </si>
  <si>
    <t>ton</t>
  </si>
  <si>
    <t>lebih =</t>
  </si>
  <si>
    <t xml:space="preserve">Ket : </t>
  </si>
  <si>
    <t>TPI Wedung Februari dan Maret Belum</t>
  </si>
  <si>
    <t>TPI Morodemak Maret belum</t>
  </si>
  <si>
    <t xml:space="preserve"> Prod Th sebelumnya (Thn-1)</t>
  </si>
  <si>
    <t>Raman Th sebelumnya (Thn-1)</t>
  </si>
  <si>
    <t>triwulan I</t>
  </si>
  <si>
    <t>Triwulan II</t>
  </si>
  <si>
    <t>triwulan III</t>
  </si>
  <si>
    <t>Triwulan IV</t>
  </si>
  <si>
    <t xml:space="preserve">TARGET 2025 </t>
  </si>
  <si>
    <t>PERCENTASE</t>
  </si>
  <si>
    <t>TON</t>
  </si>
  <si>
    <t>JUMLAH TOTAL PRODUKSI DAN NILAI PERIKANAN TANGKAP DARI SELURUH KABUPATEN WILAYAH</t>
  </si>
  <si>
    <t>Sumber: Dinas Kelautan dan Perikanan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</si>
</sst>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.00_);_(* \(#,##0.00\);_(* &quot;-&quot;_);_(@_)"/>
    <numFmt numFmtId="167" formatCode="_-&quot;$&quot;* #,##0.00_-;\-&quot;$&quot;* #,##0.00_-;_-&quot;$&quot;* &quot;-&quot;??_-;_-@_-"/>
    <numFmt numFmtId="168" formatCode="_-* #,##0_-;\-* #,##0_-;_-* &quot;-&quot;??_-;_-@_-"/>
  </numFmts>
  <fonts count="19" x14ac:knownFonts="1">
    <font>
      <sz val="10"/>
      <name val="Arial"/>
      <charset val="1"/>
    </font>
    <font>
      <b/>
      <sz val="16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sz val="11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i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indexed="64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41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4" fontId="4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6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left"/>
    </xf>
    <xf numFmtId="4" fontId="12" fillId="2" borderId="22" xfId="0" applyNumberFormat="1" applyFont="1" applyFill="1" applyBorder="1"/>
    <xf numFmtId="3" fontId="12" fillId="2" borderId="22" xfId="0" applyNumberFormat="1" applyFont="1" applyFill="1" applyBorder="1" applyAlignment="1">
      <alignment horizontal="right"/>
    </xf>
    <xf numFmtId="4" fontId="12" fillId="0" borderId="22" xfId="0" applyNumberFormat="1" applyFont="1" applyBorder="1"/>
    <xf numFmtId="3" fontId="12" fillId="0" borderId="23" xfId="0" applyNumberFormat="1" applyFont="1" applyBorder="1"/>
    <xf numFmtId="4" fontId="12" fillId="2" borderId="22" xfId="0" applyNumberFormat="1" applyFont="1" applyFill="1" applyBorder="1" applyAlignment="1">
      <alignment horizontal="right"/>
    </xf>
    <xf numFmtId="3" fontId="12" fillId="2" borderId="22" xfId="0" applyNumberFormat="1" applyFont="1" applyFill="1" applyBorder="1"/>
    <xf numFmtId="3" fontId="2" fillId="2" borderId="0" xfId="0" applyNumberFormat="1" applyFont="1" applyFill="1"/>
    <xf numFmtId="3" fontId="3" fillId="2" borderId="0" xfId="0" applyNumberFormat="1" applyFont="1" applyFill="1"/>
    <xf numFmtId="0" fontId="6" fillId="0" borderId="24" xfId="0" applyFont="1" applyBorder="1" applyAlignment="1">
      <alignment horizontal="center"/>
    </xf>
    <xf numFmtId="0" fontId="11" fillId="0" borderId="23" xfId="0" applyFont="1" applyBorder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5" fillId="0" borderId="0" xfId="0" applyNumberFormat="1" applyFont="1"/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/>
    <xf numFmtId="165" fontId="3" fillId="2" borderId="0" xfId="0" applyNumberFormat="1" applyFont="1" applyFill="1"/>
    <xf numFmtId="3" fontId="12" fillId="0" borderId="22" xfId="0" applyNumberFormat="1" applyFont="1" applyBorder="1"/>
    <xf numFmtId="165" fontId="5" fillId="0" borderId="0" xfId="0" applyNumberFormat="1" applyFont="1"/>
    <xf numFmtId="3" fontId="12" fillId="0" borderId="27" xfId="1" applyNumberFormat="1" applyFont="1" applyFill="1" applyBorder="1" applyAlignment="1">
      <alignment horizontal="right"/>
    </xf>
    <xf numFmtId="3" fontId="9" fillId="2" borderId="0" xfId="0" applyNumberFormat="1" applyFont="1" applyFill="1"/>
    <xf numFmtId="0" fontId="9" fillId="2" borderId="0" xfId="0" applyFont="1" applyFill="1" applyAlignment="1">
      <alignment horizontal="right"/>
    </xf>
    <xf numFmtId="0" fontId="9" fillId="2" borderId="0" xfId="0" applyFont="1" applyFill="1"/>
    <xf numFmtId="0" fontId="13" fillId="0" borderId="0" xfId="0" applyFont="1"/>
    <xf numFmtId="0" fontId="12" fillId="0" borderId="0" xfId="0" applyFont="1"/>
    <xf numFmtId="4" fontId="13" fillId="2" borderId="0" xfId="0" applyNumberFormat="1" applyFont="1" applyFill="1"/>
    <xf numFmtId="4" fontId="3" fillId="2" borderId="0" xfId="0" applyNumberFormat="1" applyFont="1" applyFill="1"/>
    <xf numFmtId="4" fontId="5" fillId="2" borderId="0" xfId="0" applyNumberFormat="1" applyFont="1" applyFill="1"/>
    <xf numFmtId="3" fontId="3" fillId="2" borderId="0" xfId="0" applyNumberFormat="1" applyFont="1" applyFill="1" applyAlignment="1">
      <alignment horizontal="center"/>
    </xf>
    <xf numFmtId="43" fontId="14" fillId="0" borderId="0" xfId="0" applyNumberFormat="1" applyFont="1"/>
    <xf numFmtId="166" fontId="5" fillId="0" borderId="0" xfId="0" applyNumberFormat="1" applyFont="1"/>
    <xf numFmtId="4" fontId="3" fillId="0" borderId="0" xfId="0" applyNumberFormat="1" applyFont="1"/>
    <xf numFmtId="0" fontId="3" fillId="0" borderId="0" xfId="0" applyFont="1"/>
    <xf numFmtId="4" fontId="5" fillId="0" borderId="0" xfId="0" applyNumberFormat="1" applyFont="1"/>
    <xf numFmtId="0" fontId="15" fillId="0" borderId="0" xfId="0" applyFont="1"/>
    <xf numFmtId="43" fontId="3" fillId="0" borderId="0" xfId="0" applyNumberFormat="1" applyFont="1"/>
    <xf numFmtId="166" fontId="5" fillId="2" borderId="0" xfId="0" applyNumberFormat="1" applyFont="1" applyFill="1"/>
    <xf numFmtId="3" fontId="5" fillId="2" borderId="0" xfId="0" applyNumberFormat="1" applyFont="1" applyFill="1"/>
    <xf numFmtId="165" fontId="5" fillId="2" borderId="0" xfId="0" applyNumberFormat="1" applyFont="1" applyFill="1"/>
    <xf numFmtId="43" fontId="14" fillId="2" borderId="0" xfId="0" applyNumberFormat="1" applyFont="1" applyFill="1"/>
    <xf numFmtId="0" fontId="5" fillId="2" borderId="0" xfId="0" applyFont="1" applyFill="1" applyAlignment="1">
      <alignment horizontal="right"/>
    </xf>
    <xf numFmtId="0" fontId="8" fillId="0" borderId="0" xfId="0" applyFont="1"/>
    <xf numFmtId="3" fontId="8" fillId="0" borderId="0" xfId="0" applyNumberFormat="1" applyFont="1"/>
    <xf numFmtId="165" fontId="8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" fontId="2" fillId="0" borderId="0" xfId="0" applyNumberFormat="1" applyFont="1"/>
    <xf numFmtId="41" fontId="8" fillId="0" borderId="0" xfId="1" applyFont="1" applyFill="1"/>
    <xf numFmtId="166" fontId="10" fillId="0" borderId="23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/>
    </xf>
    <xf numFmtId="0" fontId="11" fillId="3" borderId="17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20" xfId="0" applyFont="1" applyFill="1" applyBorder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/>
    </xf>
    <xf numFmtId="3" fontId="13" fillId="2" borderId="0" xfId="0" applyNumberFormat="1" applyFont="1" applyFill="1"/>
    <xf numFmtId="3" fontId="17" fillId="2" borderId="0" xfId="1" applyNumberFormat="1" applyFont="1" applyFill="1" applyBorder="1" applyAlignment="1">
      <alignment horizontal="right"/>
    </xf>
    <xf numFmtId="4" fontId="9" fillId="2" borderId="0" xfId="1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>
      <alignment horizontal="center" vertical="center" wrapText="1"/>
    </xf>
    <xf numFmtId="0" fontId="13" fillId="2" borderId="0" xfId="0" applyFont="1" applyFill="1"/>
    <xf numFmtId="43" fontId="5" fillId="2" borderId="0" xfId="0" applyNumberFormat="1" applyFont="1" applyFill="1"/>
    <xf numFmtId="3" fontId="13" fillId="2" borderId="0" xfId="1" applyNumberFormat="1" applyFont="1" applyFill="1" applyBorder="1" applyAlignment="1">
      <alignment horizontal="right"/>
    </xf>
    <xf numFmtId="4" fontId="9" fillId="2" borderId="0" xfId="0" applyNumberFormat="1" applyFont="1" applyFill="1"/>
    <xf numFmtId="0" fontId="7" fillId="3" borderId="28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/>
    </xf>
    <xf numFmtId="0" fontId="11" fillId="3" borderId="30" xfId="0" applyFont="1" applyFill="1" applyBorder="1" applyAlignment="1">
      <alignment horizontal="center"/>
    </xf>
    <xf numFmtId="3" fontId="12" fillId="2" borderId="31" xfId="0" applyNumberFormat="1" applyFont="1" applyFill="1" applyBorder="1"/>
    <xf numFmtId="3" fontId="12" fillId="2" borderId="32" xfId="0" applyNumberFormat="1" applyFont="1" applyFill="1" applyBorder="1"/>
    <xf numFmtId="3" fontId="12" fillId="0" borderId="33" xfId="1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center" vertical="center" wrapText="1"/>
    </xf>
    <xf numFmtId="168" fontId="9" fillId="2" borderId="0" xfId="2" applyNumberFormat="1" applyFont="1" applyFill="1" applyBorder="1" applyAlignment="1">
      <alignment horizontal="center"/>
    </xf>
    <xf numFmtId="10" fontId="9" fillId="2" borderId="0" xfId="3" applyNumberFormat="1" applyFont="1" applyFill="1" applyBorder="1"/>
    <xf numFmtId="3" fontId="9" fillId="2" borderId="0" xfId="1" applyNumberFormat="1" applyFont="1" applyFill="1" applyBorder="1" applyAlignment="1">
      <alignment horizontal="right"/>
    </xf>
    <xf numFmtId="10" fontId="9" fillId="2" borderId="0" xfId="3" applyNumberFormat="1" applyFont="1" applyFill="1" applyBorder="1" applyAlignment="1">
      <alignment horizontal="right"/>
    </xf>
    <xf numFmtId="168" fontId="5" fillId="0" borderId="0" xfId="0" applyNumberFormat="1" applyFont="1"/>
    <xf numFmtId="0" fontId="18" fillId="0" borderId="0" xfId="0" applyFont="1" applyAlignment="1">
      <alignment horizontal="left"/>
    </xf>
  </cellXfs>
  <cellStyles count="4">
    <cellStyle name="Comma [0]" xfId="1" builtinId="6"/>
    <cellStyle name="Currency 2" xfId="2" xr:uid="{E6960F77-A460-46C8-8379-4A38986204D4}"/>
    <cellStyle name="Normal" xfId="0" builtinId="0"/>
    <cellStyle name="Percent 2" xfId="3" xr:uid="{303F9A3A-636A-4F25-91E8-683983E42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1.%20DOWNOAD%20-%20D\DATA%20ALL%20STATISTIK%202025%20DEMAK.xlsx" TargetMode="External"/><Relationship Id="rId1" Type="http://schemas.openxmlformats.org/officeDocument/2006/relationships/externalLinkPath" Target="/1.%20DOWNOAD%20-%20D/DATA%20ALL%20STATISTIK%202025%20DEMA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D PI TANGKAP fix"/>
      <sheetName val="LAUT Per Jenis Ikan"/>
      <sheetName val="PUD Per Jenis Ikan"/>
      <sheetName val="PUD PER KEC"/>
      <sheetName val="RAJUNGAN "/>
      <sheetName val="LAUT Per Bulan Per Kec"/>
      <sheetName val="LAUT Per Jenis API"/>
      <sheetName val="PUD Per Jenis API"/>
      <sheetName val="REKAP TPI BARU"/>
      <sheetName val="Sheet1"/>
    </sheetNames>
    <sheetDataSet>
      <sheetData sheetId="0"/>
      <sheetData sheetId="1">
        <row r="4">
          <cell r="Q4">
            <v>138193.48042000009</v>
          </cell>
        </row>
        <row r="5">
          <cell r="Q5">
            <v>136915.90916999994</v>
          </cell>
        </row>
        <row r="6">
          <cell r="Q6">
            <v>347784.08155000012</v>
          </cell>
        </row>
        <row r="7">
          <cell r="Q7">
            <v>252849.32914999995</v>
          </cell>
        </row>
        <row r="8">
          <cell r="Q8">
            <v>310632.14911999996</v>
          </cell>
        </row>
        <row r="9">
          <cell r="Q9">
            <v>729224.68227839982</v>
          </cell>
        </row>
        <row r="10">
          <cell r="Q10">
            <v>435321.29258463992</v>
          </cell>
        </row>
        <row r="11">
          <cell r="Q11">
            <v>524312.50364415988</v>
          </cell>
        </row>
        <row r="12">
          <cell r="Q12">
            <v>573602.48666336003</v>
          </cell>
        </row>
        <row r="13">
          <cell r="Q13">
            <v>744587.92358719988</v>
          </cell>
        </row>
        <row r="14">
          <cell r="Q14">
            <v>824006.90064000001</v>
          </cell>
        </row>
        <row r="15">
          <cell r="Q15">
            <v>518223.11340799992</v>
          </cell>
        </row>
        <row r="21">
          <cell r="Q21">
            <v>6417873284.8694811</v>
          </cell>
        </row>
        <row r="22">
          <cell r="Q22">
            <v>6358541322.3921404</v>
          </cell>
        </row>
        <row r="23">
          <cell r="Q23">
            <v>16151515680.037704</v>
          </cell>
        </row>
        <row r="24">
          <cell r="Q24">
            <v>11742630330.439981</v>
          </cell>
        </row>
        <row r="25">
          <cell r="Q25">
            <v>14426134758.310339</v>
          </cell>
        </row>
        <row r="26">
          <cell r="Q26">
            <v>33866081039.70047</v>
          </cell>
        </row>
        <row r="27">
          <cell r="Q27">
            <v>15729455334.590885</v>
          </cell>
        </row>
        <row r="28">
          <cell r="Q28">
            <v>19081876623.167652</v>
          </cell>
        </row>
        <row r="29">
          <cell r="Q29">
            <v>20597577525.302971</v>
          </cell>
        </row>
        <row r="30">
          <cell r="Q30">
            <v>26737519165.415733</v>
          </cell>
        </row>
        <row r="31">
          <cell r="Q31">
            <v>27053153916.672291</v>
          </cell>
        </row>
        <row r="32">
          <cell r="Q32">
            <v>18608951324.316116</v>
          </cell>
        </row>
      </sheetData>
      <sheetData sheetId="2">
        <row r="4">
          <cell r="J4">
            <v>61985.440120000007</v>
          </cell>
        </row>
        <row r="5">
          <cell r="J5">
            <v>62700.190000000024</v>
          </cell>
        </row>
        <row r="6">
          <cell r="J6">
            <v>64422.69000000001</v>
          </cell>
        </row>
        <row r="7">
          <cell r="J7">
            <v>55411.136200000001</v>
          </cell>
        </row>
        <row r="8">
          <cell r="J8">
            <v>56455.299319999998</v>
          </cell>
        </row>
        <row r="9">
          <cell r="J9">
            <v>100936.01999999999</v>
          </cell>
        </row>
        <row r="10">
          <cell r="J10">
            <v>84289.443835519982</v>
          </cell>
        </row>
        <row r="11">
          <cell r="J11">
            <v>101550.76535296002</v>
          </cell>
        </row>
        <row r="12">
          <cell r="J12">
            <v>92726.497543680016</v>
          </cell>
        </row>
        <row r="13">
          <cell r="J13">
            <v>115999.13001599997</v>
          </cell>
        </row>
        <row r="14">
          <cell r="J14">
            <v>111578.26270976001</v>
          </cell>
        </row>
        <row r="15">
          <cell r="J15">
            <v>101227.55301119998</v>
          </cell>
        </row>
        <row r="37">
          <cell r="J37">
            <v>1598752218.7495961</v>
          </cell>
        </row>
        <row r="38">
          <cell r="J38">
            <v>1617187321.4816027</v>
          </cell>
        </row>
        <row r="39">
          <cell r="J39">
            <v>1661614701.3867054</v>
          </cell>
        </row>
        <row r="40">
          <cell r="J40">
            <v>1429185253.3705297</v>
          </cell>
        </row>
        <row r="41">
          <cell r="J41">
            <v>1456116708.5897672</v>
          </cell>
        </row>
        <row r="42">
          <cell r="J42">
            <v>2603380497.3288536</v>
          </cell>
        </row>
        <row r="43">
          <cell r="J43">
            <v>2249036109.9182382</v>
          </cell>
        </row>
        <row r="44">
          <cell r="J44">
            <v>2709607845.0145822</v>
          </cell>
        </row>
        <row r="45">
          <cell r="J45">
            <v>2474156096.3307614</v>
          </cell>
        </row>
        <row r="46">
          <cell r="J46">
            <v>3095123425.3505154</v>
          </cell>
        </row>
        <row r="47">
          <cell r="J47">
            <v>2977164523.7792511</v>
          </cell>
        </row>
        <row r="48">
          <cell r="J48">
            <v>2700983796.7979627</v>
          </cell>
        </row>
      </sheetData>
      <sheetData sheetId="3"/>
      <sheetData sheetId="4"/>
      <sheetData sheetId="5"/>
      <sheetData sheetId="6"/>
      <sheetData sheetId="7"/>
      <sheetData sheetId="8">
        <row r="9">
          <cell r="D9">
            <v>82569</v>
          </cell>
          <cell r="F9">
            <v>1644409000</v>
          </cell>
        </row>
        <row r="10">
          <cell r="D10">
            <v>60461</v>
          </cell>
          <cell r="F10">
            <v>1341338000</v>
          </cell>
        </row>
        <row r="11">
          <cell r="D11">
            <v>203113</v>
          </cell>
          <cell r="F11">
            <v>3701772000</v>
          </cell>
        </row>
        <row r="12">
          <cell r="D12">
            <v>188668</v>
          </cell>
          <cell r="F12">
            <v>5187669000</v>
          </cell>
        </row>
        <row r="13">
          <cell r="D13">
            <v>342302</v>
          </cell>
          <cell r="F13">
            <v>7257028000</v>
          </cell>
        </row>
        <row r="14">
          <cell r="D14">
            <v>397169</v>
          </cell>
          <cell r="F14">
            <v>7846493000</v>
          </cell>
        </row>
        <row r="15">
          <cell r="D15">
            <v>202919</v>
          </cell>
          <cell r="F15">
            <v>3530287000</v>
          </cell>
        </row>
        <row r="16">
          <cell r="D16">
            <v>229802</v>
          </cell>
          <cell r="F16">
            <v>3889640000</v>
          </cell>
        </row>
        <row r="17">
          <cell r="D17">
            <v>270835</v>
          </cell>
          <cell r="F17">
            <v>5324517000</v>
          </cell>
        </row>
        <row r="18">
          <cell r="D18">
            <v>153122</v>
          </cell>
          <cell r="F18">
            <v>3073424000</v>
          </cell>
        </row>
        <row r="19">
          <cell r="D19">
            <v>106495</v>
          </cell>
          <cell r="F19">
            <v>1999272000</v>
          </cell>
        </row>
        <row r="20">
          <cell r="D20">
            <v>361565</v>
          </cell>
          <cell r="F20">
            <v>6945087000</v>
          </cell>
        </row>
      </sheetData>
      <sheetData sheetId="9">
        <row r="8">
          <cell r="T8">
            <v>119325131.883885</v>
          </cell>
        </row>
        <row r="9">
          <cell r="T9">
            <v>84720191.943774164</v>
          </cell>
        </row>
        <row r="10">
          <cell r="T10">
            <v>102967617.90089476</v>
          </cell>
        </row>
        <row r="11">
          <cell r="T11">
            <v>101664230.33252899</v>
          </cell>
        </row>
        <row r="12">
          <cell r="T12">
            <v>146435593.30589274</v>
          </cell>
        </row>
        <row r="13">
          <cell r="T13">
            <v>140537764.55903769</v>
          </cell>
        </row>
        <row r="14">
          <cell r="T14">
            <v>129361216.16030133</v>
          </cell>
        </row>
        <row r="15">
          <cell r="T15">
            <v>115186876.35432373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3FC9D-B3D8-47BA-A032-88ED92A6F9B9}">
  <dimension ref="A1:BB403"/>
  <sheetViews>
    <sheetView tabSelected="1" view="pageBreakPreview" topLeftCell="A7" zoomScale="90" zoomScaleNormal="70" zoomScaleSheetLayoutView="90" workbookViewId="0">
      <selection activeCell="B27" sqref="B27"/>
    </sheetView>
  </sheetViews>
  <sheetFormatPr defaultColWidth="9" defaultRowHeight="15" x14ac:dyDescent="0.25"/>
  <cols>
    <col min="1" max="1" width="6.5546875" style="8" customWidth="1"/>
    <col min="2" max="2" width="17" style="8" customWidth="1"/>
    <col min="3" max="18" width="17.44140625" style="8" customWidth="1"/>
    <col min="19" max="19" width="23.44140625" style="8" customWidth="1"/>
    <col min="20" max="20" width="19.5546875" style="8" customWidth="1"/>
    <col min="21" max="23" width="20.5546875" style="1" customWidth="1"/>
    <col min="24" max="25" width="13.88671875" style="1" customWidth="1"/>
    <col min="26" max="26" width="17.109375" style="2" customWidth="1"/>
    <col min="27" max="27" width="17.88671875" style="3" customWidth="1"/>
    <col min="28" max="28" width="19.33203125" style="3" customWidth="1"/>
    <col min="29" max="30" width="19.109375" style="3" customWidth="1"/>
    <col min="31" max="31" width="14" style="3" customWidth="1"/>
    <col min="32" max="32" width="20.33203125" style="3" customWidth="1"/>
    <col min="33" max="33" width="21.6640625" style="4" customWidth="1"/>
    <col min="34" max="34" width="23.88671875" style="3" customWidth="1"/>
    <col min="35" max="35" width="22.109375" style="3" customWidth="1"/>
    <col min="36" max="36" width="9" style="5"/>
    <col min="37" max="37" width="17.33203125" style="6" customWidth="1"/>
    <col min="38" max="38" width="18.6640625" style="7" customWidth="1"/>
    <col min="39" max="39" width="9" style="7"/>
    <col min="40" max="40" width="13.88671875" style="7" customWidth="1"/>
    <col min="41" max="41" width="22.6640625" style="7" customWidth="1"/>
    <col min="42" max="42" width="32.88671875" style="7" customWidth="1"/>
    <col min="43" max="43" width="12" style="7" customWidth="1"/>
    <col min="44" max="44" width="19.5546875" style="7" customWidth="1"/>
    <col min="45" max="45" width="15" style="7" customWidth="1"/>
    <col min="46" max="46" width="21.88671875" style="7" customWidth="1"/>
    <col min="47" max="47" width="17.44140625" style="7" customWidth="1"/>
    <col min="48" max="48" width="5.33203125" style="7" customWidth="1"/>
    <col min="49" max="49" width="9" style="7"/>
    <col min="50" max="50" width="14.5546875" style="7" customWidth="1"/>
    <col min="51" max="54" width="9" style="7"/>
    <col min="55" max="16384" width="9" style="8"/>
  </cols>
  <sheetData>
    <row r="1" spans="1:50" s="7" customFormat="1" ht="21" x14ac:dyDescent="0.4">
      <c r="A1" s="65" t="s">
        <v>72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98"/>
      <c r="N1" s="98"/>
      <c r="O1" s="98"/>
      <c r="P1" s="98"/>
      <c r="Q1" s="98"/>
      <c r="R1" s="98"/>
      <c r="S1" s="98"/>
      <c r="T1" s="98"/>
      <c r="U1" s="10" t="s">
        <v>65</v>
      </c>
      <c r="V1" s="10" t="s">
        <v>66</v>
      </c>
      <c r="W1" s="10" t="s">
        <v>67</v>
      </c>
      <c r="X1" s="10" t="s">
        <v>68</v>
      </c>
      <c r="Y1" s="10"/>
      <c r="Z1" s="3"/>
      <c r="AA1" s="3"/>
      <c r="AB1" s="3"/>
      <c r="AC1" s="3"/>
      <c r="AD1" s="3"/>
      <c r="AE1" s="3"/>
      <c r="AF1" s="3"/>
      <c r="AG1" s="4"/>
      <c r="AH1" s="3"/>
      <c r="AI1" s="3"/>
      <c r="AJ1" s="38"/>
      <c r="AK1" s="3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50" s="7" customFormat="1" ht="21" x14ac:dyDescent="0.4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99"/>
      <c r="N2" s="99"/>
      <c r="O2" s="99"/>
      <c r="P2" s="99"/>
      <c r="Q2" s="99"/>
      <c r="R2" s="99"/>
      <c r="S2" s="99"/>
      <c r="T2" s="99"/>
      <c r="U2" s="90">
        <f>SUM(K8:K10)</f>
        <v>1158.1447912600001</v>
      </c>
      <c r="V2" s="90">
        <f>SUM(K11:K13)</f>
        <v>2433.6476160683997</v>
      </c>
      <c r="W2" s="90">
        <f>SUM(K14:K16)</f>
        <v>2515.3589896243197</v>
      </c>
      <c r="X2" s="90">
        <f>SUM(K17:K19)</f>
        <v>3036.8048833721596</v>
      </c>
      <c r="Y2" s="10"/>
      <c r="Z2" s="3"/>
      <c r="AA2" s="3"/>
      <c r="AB2" s="3"/>
      <c r="AC2" s="3"/>
      <c r="AD2" s="3"/>
      <c r="AE2" s="3"/>
      <c r="AF2" s="3"/>
      <c r="AG2" s="4"/>
      <c r="AH2" s="3"/>
      <c r="AI2" s="3"/>
      <c r="AJ2" s="38"/>
      <c r="AK2" s="3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50" s="7" customFormat="1" ht="21.6" thickBot="1" x14ac:dyDescent="0.4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98"/>
      <c r="N3" s="98"/>
      <c r="O3" s="98"/>
      <c r="P3" s="98"/>
      <c r="Q3" s="98"/>
      <c r="R3" s="98"/>
      <c r="S3" s="98"/>
      <c r="T3" s="98"/>
      <c r="U3" s="10" t="s">
        <v>1</v>
      </c>
      <c r="V3" s="10"/>
      <c r="W3" s="10" t="s">
        <v>2</v>
      </c>
      <c r="X3" s="10"/>
      <c r="Y3" s="10"/>
      <c r="Z3" s="3"/>
      <c r="AA3" s="3"/>
      <c r="AB3" s="3"/>
      <c r="AC3" s="3"/>
      <c r="AD3" s="3"/>
      <c r="AE3" s="3"/>
      <c r="AF3" s="3"/>
      <c r="AG3" s="4"/>
      <c r="AH3" s="3"/>
      <c r="AI3" s="3"/>
      <c r="AJ3" s="38"/>
      <c r="AK3" s="3"/>
      <c r="AL3" s="9"/>
      <c r="AM3" s="9"/>
      <c r="AN3" s="9"/>
      <c r="AO3" s="9"/>
      <c r="AP3" s="9"/>
      <c r="AQ3" s="9"/>
      <c r="AR3" s="9"/>
      <c r="AS3" s="9"/>
      <c r="AT3" s="9"/>
      <c r="AU3" s="9"/>
    </row>
    <row r="4" spans="1:50" s="7" customFormat="1" ht="17.25" customHeight="1" thickBot="1" x14ac:dyDescent="0.35">
      <c r="A4" s="67" t="s">
        <v>3</v>
      </c>
      <c r="B4" s="68" t="s">
        <v>4</v>
      </c>
      <c r="C4" s="69" t="s">
        <v>5</v>
      </c>
      <c r="D4" s="70"/>
      <c r="E4" s="70"/>
      <c r="F4" s="70"/>
      <c r="G4" s="70"/>
      <c r="H4" s="71"/>
      <c r="I4" s="72" t="s">
        <v>6</v>
      </c>
      <c r="J4" s="73"/>
      <c r="K4" s="72" t="s">
        <v>7</v>
      </c>
      <c r="L4" s="105"/>
      <c r="M4" s="112" t="s">
        <v>69</v>
      </c>
      <c r="N4" s="112" t="s">
        <v>70</v>
      </c>
      <c r="O4" s="100"/>
      <c r="P4" s="100"/>
      <c r="Q4" s="100"/>
      <c r="R4" s="100"/>
      <c r="S4" s="100"/>
      <c r="T4" s="100"/>
      <c r="U4" s="91">
        <f>SUM(U2+V2)</f>
        <v>3591.7924073283998</v>
      </c>
      <c r="V4" s="92"/>
      <c r="W4" s="92"/>
      <c r="X4" s="92"/>
      <c r="Y4" s="92"/>
      <c r="Z4" s="3" t="s">
        <v>8</v>
      </c>
      <c r="AA4" s="3"/>
      <c r="AB4" s="3"/>
      <c r="AC4" s="3"/>
      <c r="AD4" s="3"/>
      <c r="AE4" s="3"/>
      <c r="AF4" s="3"/>
      <c r="AG4" s="4"/>
      <c r="AH4" s="3"/>
      <c r="AI4" s="3"/>
      <c r="AJ4" s="38"/>
      <c r="AK4" s="3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50" s="7" customFormat="1" ht="16.8" thickTop="1" thickBot="1" x14ac:dyDescent="0.35">
      <c r="A5" s="74"/>
      <c r="B5" s="75"/>
      <c r="C5" s="76" t="s">
        <v>9</v>
      </c>
      <c r="D5" s="77"/>
      <c r="E5" s="78" t="s">
        <v>10</v>
      </c>
      <c r="F5" s="79"/>
      <c r="G5" s="78" t="s">
        <v>11</v>
      </c>
      <c r="H5" s="79"/>
      <c r="I5" s="80"/>
      <c r="J5" s="81"/>
      <c r="K5" s="80"/>
      <c r="L5" s="106"/>
      <c r="M5" s="112"/>
      <c r="N5" s="112"/>
      <c r="O5" s="100"/>
      <c r="P5" s="100"/>
      <c r="Q5" s="100"/>
      <c r="R5" s="100"/>
      <c r="S5" s="100"/>
      <c r="T5" s="100"/>
      <c r="U5" s="93"/>
      <c r="V5" s="92" t="s">
        <v>12</v>
      </c>
      <c r="W5" s="94">
        <f>SUM(W2+X2)</f>
        <v>5552.1638729964798</v>
      </c>
      <c r="X5" s="92" t="s">
        <v>13</v>
      </c>
      <c r="Y5" s="92"/>
      <c r="Z5" s="3"/>
      <c r="AA5" s="62" t="s">
        <v>14</v>
      </c>
      <c r="AB5" s="62"/>
      <c r="AC5" s="62" t="s">
        <v>15</v>
      </c>
      <c r="AD5" s="62"/>
      <c r="AE5" s="62" t="s">
        <v>7</v>
      </c>
      <c r="AF5" s="62"/>
      <c r="AG5" s="4"/>
      <c r="AH5" s="3"/>
      <c r="AI5" s="3"/>
      <c r="AJ5" s="38"/>
      <c r="AK5" s="3"/>
      <c r="AL5" s="9"/>
      <c r="AM5" s="9"/>
      <c r="AN5" s="9"/>
      <c r="AO5" s="9" t="s">
        <v>16</v>
      </c>
      <c r="AP5" s="9"/>
      <c r="AQ5" s="9"/>
      <c r="AR5" s="9"/>
      <c r="AS5" s="9"/>
      <c r="AT5" s="9"/>
      <c r="AU5" s="9"/>
    </row>
    <row r="6" spans="1:50" s="7" customFormat="1" ht="16.8" thickTop="1" thickBot="1" x14ac:dyDescent="0.35">
      <c r="A6" s="82"/>
      <c r="B6" s="83"/>
      <c r="C6" s="84" t="s">
        <v>17</v>
      </c>
      <c r="D6" s="84" t="s">
        <v>18</v>
      </c>
      <c r="E6" s="84" t="s">
        <v>17</v>
      </c>
      <c r="F6" s="84" t="s">
        <v>18</v>
      </c>
      <c r="G6" s="84" t="s">
        <v>17</v>
      </c>
      <c r="H6" s="84" t="s">
        <v>18</v>
      </c>
      <c r="I6" s="84" t="s">
        <v>17</v>
      </c>
      <c r="J6" s="84" t="s">
        <v>18</v>
      </c>
      <c r="K6" s="84" t="s">
        <v>71</v>
      </c>
      <c r="L6" s="107" t="s">
        <v>18</v>
      </c>
      <c r="M6" s="112"/>
      <c r="N6" s="112"/>
      <c r="O6" s="11"/>
      <c r="P6" s="11"/>
      <c r="Q6" s="11"/>
      <c r="R6" s="11"/>
      <c r="S6" s="11"/>
      <c r="T6" s="11"/>
      <c r="U6" s="93"/>
      <c r="V6" s="92"/>
      <c r="W6" s="92"/>
      <c r="X6" s="92"/>
      <c r="Y6" s="92"/>
      <c r="Z6" s="11" t="s">
        <v>19</v>
      </c>
      <c r="AA6" s="11" t="s">
        <v>14</v>
      </c>
      <c r="AB6" s="11" t="s">
        <v>20</v>
      </c>
      <c r="AC6" s="11" t="s">
        <v>14</v>
      </c>
      <c r="AD6" s="11" t="s">
        <v>20</v>
      </c>
      <c r="AE6" s="11" t="s">
        <v>14</v>
      </c>
      <c r="AF6" s="11" t="s">
        <v>20</v>
      </c>
      <c r="AG6" s="4" t="s">
        <v>21</v>
      </c>
      <c r="AH6" s="3" t="s">
        <v>20</v>
      </c>
      <c r="AI6" s="3" t="s">
        <v>22</v>
      </c>
      <c r="AJ6" s="38" t="s">
        <v>23</v>
      </c>
      <c r="AK6" s="3" t="s">
        <v>24</v>
      </c>
      <c r="AL6" s="9"/>
      <c r="AM6" s="9"/>
      <c r="AN6" s="9" t="s">
        <v>25</v>
      </c>
      <c r="AO6" s="9" t="s">
        <v>9</v>
      </c>
      <c r="AP6" s="9"/>
      <c r="AQ6" s="101" t="s">
        <v>25</v>
      </c>
      <c r="AR6" s="9"/>
      <c r="AS6" s="9" t="s">
        <v>26</v>
      </c>
      <c r="AT6" s="9" t="s">
        <v>27</v>
      </c>
      <c r="AU6" s="9"/>
      <c r="AW6" s="7" t="s">
        <v>28</v>
      </c>
    </row>
    <row r="7" spans="1:50" s="7" customFormat="1" ht="16.2" thickTop="1" thickBot="1" x14ac:dyDescent="0.3">
      <c r="A7" s="85">
        <v>1</v>
      </c>
      <c r="B7" s="86">
        <v>2</v>
      </c>
      <c r="C7" s="87">
        <v>3</v>
      </c>
      <c r="D7" s="87">
        <v>4</v>
      </c>
      <c r="E7" s="87">
        <v>5</v>
      </c>
      <c r="F7" s="88">
        <v>6</v>
      </c>
      <c r="G7" s="87">
        <v>7</v>
      </c>
      <c r="H7" s="87">
        <v>8</v>
      </c>
      <c r="I7" s="89">
        <v>9</v>
      </c>
      <c r="J7" s="89">
        <v>10</v>
      </c>
      <c r="K7" s="89">
        <v>11</v>
      </c>
      <c r="L7" s="108">
        <v>12</v>
      </c>
      <c r="M7" s="112"/>
      <c r="N7" s="112"/>
      <c r="O7" s="10"/>
      <c r="P7" s="10"/>
      <c r="Q7" s="10"/>
      <c r="R7" s="10"/>
      <c r="S7" s="10"/>
      <c r="T7" s="10"/>
      <c r="U7" s="10" t="s">
        <v>29</v>
      </c>
      <c r="V7" s="90">
        <f>SUM(U2:V2)</f>
        <v>3591.7924073283998</v>
      </c>
      <c r="W7" s="10" t="s">
        <v>30</v>
      </c>
      <c r="X7" s="90">
        <f>SUM(U2:W2)</f>
        <v>6107.1513969527196</v>
      </c>
      <c r="Y7" s="10" t="s">
        <v>31</v>
      </c>
      <c r="Z7" s="38">
        <f>SUM(U2:X2)</f>
        <v>9143.9562803248791</v>
      </c>
      <c r="AA7" s="3"/>
      <c r="AB7" s="3"/>
      <c r="AC7" s="3"/>
      <c r="AD7" s="3"/>
      <c r="AE7" s="3"/>
      <c r="AF7" s="3"/>
      <c r="AG7" s="4"/>
      <c r="AH7" s="3"/>
      <c r="AI7" s="3"/>
      <c r="AJ7" s="38"/>
      <c r="AK7" s="3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1:50" s="7" customFormat="1" ht="24.9" customHeight="1" x14ac:dyDescent="0.3">
      <c r="A8" s="12">
        <v>1</v>
      </c>
      <c r="B8" s="13" t="s">
        <v>32</v>
      </c>
      <c r="C8" s="14">
        <f>'[1]REKAP TPI BARU'!D9</f>
        <v>82569</v>
      </c>
      <c r="D8" s="15">
        <f>'[1]REKAP TPI BARU'!F9</f>
        <v>1644409000</v>
      </c>
      <c r="E8" s="16">
        <f>'[1]LAUT Per Jenis Ikan'!Q4</f>
        <v>138193.48042000009</v>
      </c>
      <c r="F8" s="17">
        <f>'[1]LAUT Per Jenis Ikan'!Q21</f>
        <v>6417873284.8694811</v>
      </c>
      <c r="G8" s="18">
        <f>C8+E8</f>
        <v>220762.48042000009</v>
      </c>
      <c r="H8" s="19">
        <f>D8+F8</f>
        <v>8062282284.8694811</v>
      </c>
      <c r="I8" s="18">
        <f>'[1]PUD Per Jenis Ikan'!J4</f>
        <v>61985.440120000007</v>
      </c>
      <c r="J8" s="19">
        <f>'[1]PUD Per Jenis Ikan'!J37</f>
        <v>1598752218.7495961</v>
      </c>
      <c r="K8" s="18">
        <f>SUM(G8+I8)/1000</f>
        <v>282.74792054000005</v>
      </c>
      <c r="L8" s="109">
        <f>H8+J8</f>
        <v>9661034503.6190777</v>
      </c>
      <c r="M8" s="113">
        <v>9134972</v>
      </c>
      <c r="N8" s="114">
        <f>K8/M8*100%</f>
        <v>3.095224818860967E-5</v>
      </c>
      <c r="O8" s="95"/>
      <c r="P8" s="95"/>
      <c r="Q8" s="95"/>
      <c r="R8" s="95"/>
      <c r="S8" s="95">
        <f>SUM(I8:I13)</f>
        <v>401910.77564000001</v>
      </c>
      <c r="T8" s="95">
        <f>SUM(K8:K13)</f>
        <v>3591.7924073283993</v>
      </c>
      <c r="U8" s="90">
        <f>SUM(K8:K10)</f>
        <v>1158.1447912600001</v>
      </c>
      <c r="V8" s="90">
        <f>SUM(C8:C10)</f>
        <v>346143</v>
      </c>
      <c r="W8" s="90">
        <f>SUM(E8:E10)</f>
        <v>622893.47114000015</v>
      </c>
      <c r="X8" s="90">
        <f>SUM(I8:I10)</f>
        <v>189108.32012000005</v>
      </c>
      <c r="Y8" s="90">
        <f>SUM(V8:X8)</f>
        <v>1158144.7912600003</v>
      </c>
      <c r="Z8" s="21"/>
      <c r="AA8" s="21"/>
      <c r="AB8" s="21"/>
      <c r="AC8" s="21"/>
      <c r="AD8" s="21"/>
      <c r="AE8" s="21"/>
      <c r="AF8" s="21"/>
      <c r="AG8" s="4"/>
      <c r="AH8" s="3"/>
      <c r="AI8" s="3"/>
      <c r="AJ8" s="38"/>
      <c r="AK8" s="3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50" s="7" customFormat="1" ht="24.9" customHeight="1" x14ac:dyDescent="0.3">
      <c r="A9" s="22">
        <v>2</v>
      </c>
      <c r="B9" s="23" t="s">
        <v>33</v>
      </c>
      <c r="C9" s="14">
        <f>'[1]REKAP TPI BARU'!D10</f>
        <v>60461</v>
      </c>
      <c r="D9" s="15">
        <f>'[1]REKAP TPI BARU'!F10</f>
        <v>1341338000</v>
      </c>
      <c r="E9" s="16">
        <f>'[1]LAUT Per Jenis Ikan'!Q5</f>
        <v>136915.90916999994</v>
      </c>
      <c r="F9" s="17">
        <f>'[1]LAUT Per Jenis Ikan'!Q22</f>
        <v>6358541322.3921404</v>
      </c>
      <c r="G9" s="18">
        <f t="shared" ref="G9:H15" si="0">C9+E9</f>
        <v>197376.90916999994</v>
      </c>
      <c r="H9" s="19">
        <f>SUM(D9+F9)</f>
        <v>7699879322.3921404</v>
      </c>
      <c r="I9" s="18">
        <f>'[1]PUD Per Jenis Ikan'!J5</f>
        <v>62700.190000000024</v>
      </c>
      <c r="J9" s="19">
        <f>'[1]PUD Per Jenis Ikan'!J38</f>
        <v>1617187321.4816027</v>
      </c>
      <c r="K9" s="18">
        <f>SUM(G9+I9)/1000</f>
        <v>260.07709917</v>
      </c>
      <c r="L9" s="110">
        <f>SUM(H9+J9)</f>
        <v>9317066643.8737431</v>
      </c>
      <c r="M9" s="113">
        <v>9134972</v>
      </c>
      <c r="N9" s="114">
        <f t="shared" ref="N9:N19" si="1">K9/M9*100%</f>
        <v>2.84704867371241E-5</v>
      </c>
      <c r="O9" s="95"/>
      <c r="P9" s="95"/>
      <c r="Q9" s="95"/>
      <c r="R9" s="95"/>
      <c r="S9" s="95">
        <f>SUM(J8:J13)</f>
        <v>10366236700.907055</v>
      </c>
      <c r="T9" s="95">
        <f>SUM(L8:L13)</f>
        <v>126307722116.65717</v>
      </c>
      <c r="U9" s="90"/>
      <c r="V9" s="90"/>
      <c r="W9" s="90"/>
      <c r="X9" s="90"/>
      <c r="Y9" s="90"/>
      <c r="Z9" s="21"/>
      <c r="AA9" s="21"/>
      <c r="AB9" s="21"/>
      <c r="AC9" s="21"/>
      <c r="AD9" s="21"/>
      <c r="AE9" s="21"/>
      <c r="AF9" s="21"/>
      <c r="AG9" s="4"/>
      <c r="AH9" s="3"/>
      <c r="AI9" s="3"/>
      <c r="AJ9" s="38"/>
      <c r="AK9" s="3"/>
      <c r="AL9" s="9"/>
      <c r="AM9" s="9"/>
      <c r="AN9" s="9"/>
      <c r="AO9" s="9"/>
      <c r="AP9" s="9"/>
      <c r="AQ9" s="9"/>
      <c r="AR9" s="9"/>
      <c r="AS9" s="9"/>
      <c r="AT9" s="9"/>
      <c r="AU9" s="9"/>
    </row>
    <row r="10" spans="1:50" s="7" customFormat="1" ht="24.9" customHeight="1" x14ac:dyDescent="0.3">
      <c r="A10" s="12">
        <v>3</v>
      </c>
      <c r="B10" s="23" t="s">
        <v>34</v>
      </c>
      <c r="C10" s="14">
        <f>'[1]REKAP TPI BARU'!D11</f>
        <v>203113</v>
      </c>
      <c r="D10" s="15">
        <f>'[1]REKAP TPI BARU'!F11</f>
        <v>3701772000</v>
      </c>
      <c r="E10" s="16">
        <f>'[1]LAUT Per Jenis Ikan'!Q6</f>
        <v>347784.08155000012</v>
      </c>
      <c r="F10" s="17">
        <f>'[1]LAUT Per Jenis Ikan'!Q23</f>
        <v>16151515680.037704</v>
      </c>
      <c r="G10" s="18">
        <f t="shared" si="0"/>
        <v>550897.08155000012</v>
      </c>
      <c r="H10" s="19">
        <f t="shared" si="0"/>
        <v>19853287680.037704</v>
      </c>
      <c r="I10" s="18">
        <f>'[1]PUD Per Jenis Ikan'!J6</f>
        <v>64422.69000000001</v>
      </c>
      <c r="J10" s="19">
        <f>'[1]PUD Per Jenis Ikan'!J39</f>
        <v>1661614701.3867054</v>
      </c>
      <c r="K10" s="18">
        <f>SUM(G10+I10)/1000</f>
        <v>615.31977155000016</v>
      </c>
      <c r="L10" s="110">
        <f t="shared" ref="L10:L15" si="2">H10+J10</f>
        <v>21514902381.424408</v>
      </c>
      <c r="M10" s="113">
        <v>9134972</v>
      </c>
      <c r="N10" s="114">
        <f t="shared" si="1"/>
        <v>6.7358692675795846E-5</v>
      </c>
      <c r="O10" s="95"/>
      <c r="P10" s="95"/>
      <c r="Q10" s="95"/>
      <c r="R10" s="95"/>
      <c r="S10" s="95"/>
      <c r="T10" s="95"/>
      <c r="U10" s="90"/>
      <c r="V10" s="90"/>
      <c r="W10" s="90"/>
      <c r="X10" s="90"/>
      <c r="Y10" s="90"/>
      <c r="Z10" s="21">
        <f>SUM(K8:K10)</f>
        <v>1158.1447912600001</v>
      </c>
      <c r="AA10" s="21">
        <f>SUM(L8:L10)</f>
        <v>40493003528.917229</v>
      </c>
      <c r="AB10" s="21">
        <f>SUM(K8:K10)</f>
        <v>1158.1447912600001</v>
      </c>
      <c r="AC10" s="21">
        <f>I8+I9+I10</f>
        <v>189108.32012000005</v>
      </c>
      <c r="AD10" s="21">
        <f>J8+J9+J10</f>
        <v>4877554241.6179047</v>
      </c>
      <c r="AE10" s="21">
        <f>K8+K9+K10</f>
        <v>1158.1447912600001</v>
      </c>
      <c r="AF10" s="21">
        <f>L8+L9+L10</f>
        <v>40493003528.917229</v>
      </c>
      <c r="AG10" s="24">
        <f>K8+K9+K10</f>
        <v>1158.1447912600001</v>
      </c>
      <c r="AH10" s="21">
        <f>L8+L9+L10</f>
        <v>40493003528.917229</v>
      </c>
      <c r="AI10" s="21">
        <f>AG10</f>
        <v>1158.1447912600001</v>
      </c>
      <c r="AJ10" s="38">
        <f>(AG10/Z10)*100</f>
        <v>100</v>
      </c>
      <c r="AK10" s="3"/>
      <c r="AL10" s="9"/>
      <c r="AM10" s="9"/>
      <c r="AN10" s="49">
        <f>G8+G9+G10</f>
        <v>969036.47114000015</v>
      </c>
      <c r="AO10" s="95">
        <f>C14+C15+C16</f>
        <v>703556</v>
      </c>
      <c r="AP10" s="95">
        <f>D14+D15+D16</f>
        <v>12744444000</v>
      </c>
      <c r="AQ10" s="95">
        <f>E14+E15+E16</f>
        <v>1533236.2828921597</v>
      </c>
      <c r="AR10" s="95">
        <f>F14+F15+F16</f>
        <v>55408909483.061508</v>
      </c>
      <c r="AS10" s="37">
        <f>I14+I15+I16</f>
        <v>278566.70673216</v>
      </c>
      <c r="AT10" s="95">
        <f>J14+J15+J16</f>
        <v>7432800051.2635822</v>
      </c>
      <c r="AU10" s="9"/>
    </row>
    <row r="11" spans="1:50" s="7" customFormat="1" ht="24.9" customHeight="1" x14ac:dyDescent="0.3">
      <c r="A11" s="22">
        <v>4</v>
      </c>
      <c r="B11" s="23" t="s">
        <v>35</v>
      </c>
      <c r="C11" s="14">
        <f>'[1]REKAP TPI BARU'!D12</f>
        <v>188668</v>
      </c>
      <c r="D11" s="15">
        <f>'[1]REKAP TPI BARU'!F12</f>
        <v>5187669000</v>
      </c>
      <c r="E11" s="16">
        <f>'[1]LAUT Per Jenis Ikan'!Q7</f>
        <v>252849.32914999995</v>
      </c>
      <c r="F11" s="17">
        <f>'[1]LAUT Per Jenis Ikan'!Q24</f>
        <v>11742630330.439981</v>
      </c>
      <c r="G11" s="18">
        <f t="shared" si="0"/>
        <v>441517.32914999995</v>
      </c>
      <c r="H11" s="19">
        <f t="shared" si="0"/>
        <v>16930299330.439981</v>
      </c>
      <c r="I11" s="18">
        <f>'[1]PUD Per Jenis Ikan'!J7</f>
        <v>55411.136200000001</v>
      </c>
      <c r="J11" s="19">
        <f>'[1]PUD Per Jenis Ikan'!J40</f>
        <v>1429185253.3705297</v>
      </c>
      <c r="K11" s="18">
        <f>SUM(G11+I11)/1000</f>
        <v>496.92846534999995</v>
      </c>
      <c r="L11" s="110">
        <f t="shared" si="2"/>
        <v>18359484583.810513</v>
      </c>
      <c r="M11" s="113">
        <v>9134972</v>
      </c>
      <c r="N11" s="114">
        <f t="shared" si="1"/>
        <v>5.4398466174827896E-5</v>
      </c>
      <c r="O11" s="95"/>
      <c r="P11" s="95"/>
      <c r="Q11" s="95"/>
      <c r="R11" s="95"/>
      <c r="S11" s="95"/>
      <c r="T11" s="95"/>
      <c r="U11" s="90">
        <f>SUM(K11:K13)</f>
        <v>2433.6476160683997</v>
      </c>
      <c r="V11" s="90">
        <f>SUM(C11:C13)</f>
        <v>928139</v>
      </c>
      <c r="W11" s="90">
        <f>SUM(E11:E13)</f>
        <v>1292706.1605483997</v>
      </c>
      <c r="X11" s="90">
        <f>SUM(I11:I13)</f>
        <v>212802.45551999999</v>
      </c>
      <c r="Y11" s="90">
        <f>SUM(V11:X11)</f>
        <v>2433647.6160683995</v>
      </c>
      <c r="Z11" s="21"/>
      <c r="AA11" s="21"/>
      <c r="AB11" s="21" t="s">
        <v>36</v>
      </c>
      <c r="AC11" s="21"/>
      <c r="AD11" s="21"/>
      <c r="AE11" s="21"/>
      <c r="AF11" s="21"/>
      <c r="AG11" s="4"/>
      <c r="AH11" s="3"/>
      <c r="AI11" s="3"/>
      <c r="AJ11" s="38"/>
      <c r="AK11" s="3"/>
      <c r="AL11" s="9"/>
      <c r="AM11" s="9"/>
      <c r="AN11" s="49" t="s">
        <v>37</v>
      </c>
      <c r="AO11" s="49"/>
      <c r="AP11" s="49"/>
      <c r="AQ11" s="49"/>
      <c r="AR11" s="49"/>
      <c r="AS11" s="9"/>
      <c r="AT11" s="9"/>
      <c r="AU11" s="9"/>
    </row>
    <row r="12" spans="1:50" s="7" customFormat="1" ht="24.9" customHeight="1" x14ac:dyDescent="0.3">
      <c r="A12" s="12">
        <v>5</v>
      </c>
      <c r="B12" s="23" t="s">
        <v>38</v>
      </c>
      <c r="C12" s="14">
        <f>'[1]REKAP TPI BARU'!D13</f>
        <v>342302</v>
      </c>
      <c r="D12" s="15">
        <f>'[1]REKAP TPI BARU'!F13</f>
        <v>7257028000</v>
      </c>
      <c r="E12" s="16">
        <f>'[1]LAUT Per Jenis Ikan'!Q8</f>
        <v>310632.14911999996</v>
      </c>
      <c r="F12" s="17">
        <f>'[1]LAUT Per Jenis Ikan'!Q25</f>
        <v>14426134758.310339</v>
      </c>
      <c r="G12" s="18">
        <f t="shared" si="0"/>
        <v>652934.14911999996</v>
      </c>
      <c r="H12" s="19">
        <f t="shared" si="0"/>
        <v>21683162758.310341</v>
      </c>
      <c r="I12" s="18">
        <f>'[1]PUD Per Jenis Ikan'!J8</f>
        <v>56455.299319999998</v>
      </c>
      <c r="J12" s="19">
        <f>'[1]PUD Per Jenis Ikan'!J41</f>
        <v>1456116708.5897672</v>
      </c>
      <c r="K12" s="18">
        <f>SUM(G12+I12)/1000</f>
        <v>709.38944843999991</v>
      </c>
      <c r="L12" s="110">
        <f t="shared" si="2"/>
        <v>23139279466.900108</v>
      </c>
      <c r="M12" s="113">
        <v>9134972</v>
      </c>
      <c r="N12" s="114">
        <f t="shared" si="1"/>
        <v>7.7656444753196826E-5</v>
      </c>
      <c r="O12" s="95"/>
      <c r="P12" s="95"/>
      <c r="Q12" s="95"/>
      <c r="R12" s="95"/>
      <c r="S12" s="95"/>
      <c r="T12" s="95"/>
      <c r="U12" s="90">
        <f>(L12/[1]Sheet1!T8)</f>
        <v>193.91790397865964</v>
      </c>
      <c r="V12" s="90"/>
      <c r="W12" s="90"/>
      <c r="X12" s="90"/>
      <c r="Y12" s="90"/>
      <c r="Z12" s="21"/>
      <c r="AA12" s="21"/>
      <c r="AB12" s="21">
        <f>SUM(K8:K13)</f>
        <v>3591.7924073283993</v>
      </c>
      <c r="AC12" s="21">
        <f>SUM(L8:L13)</f>
        <v>126307722116.65717</v>
      </c>
      <c r="AD12" s="21"/>
      <c r="AE12" s="21"/>
      <c r="AF12" s="21"/>
      <c r="AG12" s="4"/>
      <c r="AH12" s="3"/>
      <c r="AI12" s="3"/>
      <c r="AJ12" s="38"/>
      <c r="AK12" s="3"/>
      <c r="AL12" s="9"/>
      <c r="AM12" s="9"/>
      <c r="AN12" s="49"/>
      <c r="AO12" s="49"/>
      <c r="AP12" s="49"/>
      <c r="AQ12" s="49"/>
      <c r="AR12" s="49"/>
      <c r="AS12" s="9"/>
      <c r="AT12" s="9"/>
      <c r="AU12" s="9"/>
    </row>
    <row r="13" spans="1:50" s="7" customFormat="1" ht="24.9" customHeight="1" x14ac:dyDescent="0.3">
      <c r="A13" s="22">
        <v>6</v>
      </c>
      <c r="B13" s="23" t="s">
        <v>39</v>
      </c>
      <c r="C13" s="14">
        <f>'[1]REKAP TPI BARU'!D14</f>
        <v>397169</v>
      </c>
      <c r="D13" s="15">
        <f>'[1]REKAP TPI BARU'!F14</f>
        <v>7846493000</v>
      </c>
      <c r="E13" s="16">
        <f>'[1]LAUT Per Jenis Ikan'!Q9</f>
        <v>729224.68227839982</v>
      </c>
      <c r="F13" s="17">
        <f>'[1]LAUT Per Jenis Ikan'!Q26</f>
        <v>33866081039.70047</v>
      </c>
      <c r="G13" s="18">
        <f t="shared" si="0"/>
        <v>1126393.6822783998</v>
      </c>
      <c r="H13" s="19">
        <f t="shared" si="0"/>
        <v>41712574039.70047</v>
      </c>
      <c r="I13" s="18">
        <f>'[1]PUD Per Jenis Ikan'!J9</f>
        <v>100936.01999999999</v>
      </c>
      <c r="J13" s="19">
        <f>'[1]PUD Per Jenis Ikan'!J42</f>
        <v>2603380497.3288536</v>
      </c>
      <c r="K13" s="18">
        <f>SUM(G13+I13)/1000</f>
        <v>1227.3297022783997</v>
      </c>
      <c r="L13" s="110">
        <f t="shared" si="2"/>
        <v>44315954537.029327</v>
      </c>
      <c r="M13" s="113">
        <v>9134972</v>
      </c>
      <c r="N13" s="114">
        <f t="shared" si="1"/>
        <v>1.3435505902792037E-4</v>
      </c>
      <c r="O13" s="95"/>
      <c r="P13" s="95"/>
      <c r="Q13" s="95"/>
      <c r="R13" s="95"/>
      <c r="S13" s="95"/>
      <c r="T13" s="95"/>
      <c r="U13" s="90">
        <f>(L13/[1]Sheet1!T9)</f>
        <v>523.08609695360792</v>
      </c>
      <c r="V13" s="90"/>
      <c r="W13" s="90"/>
      <c r="X13" s="90"/>
      <c r="Y13" s="90"/>
      <c r="Z13" s="21">
        <f>SUM(K11:K13)</f>
        <v>2433.6476160683997</v>
      </c>
      <c r="AA13" s="21">
        <f>SUM(L11:L13)</f>
        <v>85814718587.739944</v>
      </c>
      <c r="AB13" s="21">
        <f>SUM(I8:I13)</f>
        <v>401910.77564000001</v>
      </c>
      <c r="AC13" s="21">
        <f>SUM(J8:J13)</f>
        <v>10366236700.907055</v>
      </c>
      <c r="AD13" s="21">
        <f>J11+J12+J13</f>
        <v>5488682459.2891502</v>
      </c>
      <c r="AE13" s="21">
        <f>K11+K12+K13</f>
        <v>2433.6476160683997</v>
      </c>
      <c r="AF13" s="21">
        <f>L11+L12+L13</f>
        <v>85814718587.739944</v>
      </c>
      <c r="AG13" s="26">
        <f>K8+K9+K10+K11+K12+K13</f>
        <v>3591.7924073283993</v>
      </c>
      <c r="AH13" s="27">
        <f>L11+L12+L13</f>
        <v>85814718587.739944</v>
      </c>
      <c r="AI13" s="28">
        <f>AG10+AG13</f>
        <v>4749.937198588399</v>
      </c>
      <c r="AJ13" s="38">
        <f>(AG13/Z13)*100</f>
        <v>147.5888449754695</v>
      </c>
      <c r="AK13" s="28"/>
      <c r="AL13" s="102"/>
      <c r="AM13" s="9"/>
      <c r="AN13" s="49">
        <f>G11+G12+G13</f>
        <v>2220845.1605483997</v>
      </c>
      <c r="AO13" s="95">
        <f>AO10+AQ10+AS10</f>
        <v>2515358.9896243196</v>
      </c>
      <c r="AP13" s="95">
        <f>AP10+AR10+AT10</f>
        <v>75586153534.325089</v>
      </c>
      <c r="AQ13" s="49">
        <f>I11+I12+I13</f>
        <v>212802.45551999999</v>
      </c>
      <c r="AR13" s="49">
        <f>J11+J12+J13</f>
        <v>5488682459.2891502</v>
      </c>
      <c r="AS13" s="9"/>
      <c r="AT13" s="49">
        <f>AN10+AN13</f>
        <v>3189881.6316883997</v>
      </c>
      <c r="AU13" s="49">
        <f>AO10+AO13</f>
        <v>3218914.9896243196</v>
      </c>
      <c r="AW13" s="25">
        <f>AQ10+AQ13</f>
        <v>1746038.7384121597</v>
      </c>
      <c r="AX13" s="25">
        <f>AR10+AR13</f>
        <v>60897591942.350662</v>
      </c>
    </row>
    <row r="14" spans="1:50" s="7" customFormat="1" ht="24.9" customHeight="1" x14ac:dyDescent="0.3">
      <c r="A14" s="12">
        <v>7</v>
      </c>
      <c r="B14" s="23" t="s">
        <v>40</v>
      </c>
      <c r="C14" s="14">
        <f>'[1]REKAP TPI BARU'!D15</f>
        <v>202919</v>
      </c>
      <c r="D14" s="15">
        <f>'[1]REKAP TPI BARU'!F15</f>
        <v>3530287000</v>
      </c>
      <c r="E14" s="16">
        <f>'[1]LAUT Per Jenis Ikan'!Q10</f>
        <v>435321.29258463992</v>
      </c>
      <c r="F14" s="17">
        <f>'[1]LAUT Per Jenis Ikan'!Q27</f>
        <v>15729455334.590885</v>
      </c>
      <c r="G14" s="18">
        <f t="shared" si="0"/>
        <v>638240.29258463997</v>
      </c>
      <c r="H14" s="19">
        <f t="shared" si="0"/>
        <v>19259742334.590885</v>
      </c>
      <c r="I14" s="18">
        <f>'[1]PUD Per Jenis Ikan'!J10</f>
        <v>84289.443835519982</v>
      </c>
      <c r="J14" s="19">
        <f>'[1]PUD Per Jenis Ikan'!J43</f>
        <v>2249036109.9182382</v>
      </c>
      <c r="K14" s="18">
        <f>SUM(G14+I14)/1000</f>
        <v>722.52973642015991</v>
      </c>
      <c r="L14" s="110">
        <f t="shared" si="2"/>
        <v>21508778444.509125</v>
      </c>
      <c r="M14" s="113">
        <v>9134972</v>
      </c>
      <c r="N14" s="114">
        <f t="shared" si="1"/>
        <v>7.9094904332510256E-5</v>
      </c>
      <c r="O14" s="95"/>
      <c r="P14" s="95"/>
      <c r="Q14" s="95"/>
      <c r="R14" s="95"/>
      <c r="S14" s="95">
        <f>SUM(I14:I19)</f>
        <v>607371.65246911999</v>
      </c>
      <c r="T14" s="95">
        <f>SUM(K14:K19)</f>
        <v>5552.1638729964798</v>
      </c>
      <c r="U14" s="90">
        <f>(L14/[1]Sheet1!T10)</f>
        <v>208.88876408902743</v>
      </c>
      <c r="V14" s="90">
        <f>SUM(C14:C16)</f>
        <v>703556</v>
      </c>
      <c r="W14" s="90">
        <f>SUM(E14:E16)</f>
        <v>1533236.2828921597</v>
      </c>
      <c r="X14" s="90">
        <f>SUM(I14:I16)</f>
        <v>278566.70673216</v>
      </c>
      <c r="Y14" s="90">
        <f>SUM(V14:X14)</f>
        <v>2515358.9896243196</v>
      </c>
      <c r="Z14" s="21"/>
      <c r="AA14" s="21"/>
      <c r="AB14" s="21"/>
      <c r="AC14" s="21"/>
      <c r="AD14" s="21"/>
      <c r="AE14" s="21"/>
      <c r="AF14" s="21"/>
      <c r="AG14" s="4"/>
      <c r="AH14" s="3"/>
      <c r="AI14" s="3"/>
      <c r="AJ14" s="38"/>
      <c r="AK14" s="3"/>
      <c r="AL14" s="9"/>
      <c r="AM14" s="9"/>
      <c r="AN14" s="49"/>
      <c r="AO14" s="49"/>
      <c r="AP14" s="49"/>
      <c r="AQ14" s="49"/>
      <c r="AR14" s="49"/>
      <c r="AS14" s="9"/>
      <c r="AT14" s="9"/>
      <c r="AU14" s="9"/>
    </row>
    <row r="15" spans="1:50" s="7" customFormat="1" ht="24.9" customHeight="1" x14ac:dyDescent="0.3">
      <c r="A15" s="22">
        <v>8</v>
      </c>
      <c r="B15" s="23" t="s">
        <v>41</v>
      </c>
      <c r="C15" s="14">
        <f>'[1]REKAP TPI BARU'!D16</f>
        <v>229802</v>
      </c>
      <c r="D15" s="15">
        <f>'[1]REKAP TPI BARU'!F16</f>
        <v>3889640000</v>
      </c>
      <c r="E15" s="16">
        <f>'[1]LAUT Per Jenis Ikan'!Q11</f>
        <v>524312.50364415988</v>
      </c>
      <c r="F15" s="17">
        <f>'[1]LAUT Per Jenis Ikan'!Q28</f>
        <v>19081876623.167652</v>
      </c>
      <c r="G15" s="18">
        <f>C15+E15</f>
        <v>754114.50364415988</v>
      </c>
      <c r="H15" s="19">
        <f t="shared" si="0"/>
        <v>22971516623.167652</v>
      </c>
      <c r="I15" s="18">
        <f>'[1]PUD Per Jenis Ikan'!J11</f>
        <v>101550.76535296002</v>
      </c>
      <c r="J15" s="19">
        <f>'[1]PUD Per Jenis Ikan'!J44</f>
        <v>2709607845.0145822</v>
      </c>
      <c r="K15" s="18">
        <f>SUM(G15+I15)/1000</f>
        <v>855.66526899711982</v>
      </c>
      <c r="L15" s="110">
        <f t="shared" si="2"/>
        <v>25681124468.182236</v>
      </c>
      <c r="M15" s="113">
        <v>9134972</v>
      </c>
      <c r="N15" s="114">
        <f t="shared" si="1"/>
        <v>9.3669172603607311E-5</v>
      </c>
      <c r="O15" s="95"/>
      <c r="P15" s="95"/>
      <c r="Q15" s="95"/>
      <c r="R15" s="95"/>
      <c r="S15" s="95">
        <f>SUM(J14:J19)</f>
        <v>16206071797.191311</v>
      </c>
      <c r="T15" s="95">
        <f>SUM(L14:L19)</f>
        <v>168776832686.65695</v>
      </c>
      <c r="U15" s="90">
        <f>(L15/[1]Sheet1!T11)</f>
        <v>252.60727774344025</v>
      </c>
      <c r="V15" s="90"/>
      <c r="W15" s="90" t="s">
        <v>42</v>
      </c>
      <c r="X15" s="90"/>
      <c r="Y15" s="90"/>
      <c r="Z15" s="21"/>
      <c r="AA15" s="21"/>
      <c r="AB15" s="21"/>
      <c r="AC15" s="21"/>
      <c r="AD15" s="21"/>
      <c r="AE15" s="21"/>
      <c r="AF15" s="21"/>
      <c r="AG15" s="4"/>
      <c r="AH15" s="3"/>
      <c r="AI15" s="3"/>
      <c r="AJ15" s="38"/>
      <c r="AK15" s="3"/>
      <c r="AL15" s="9"/>
      <c r="AM15" s="9"/>
      <c r="AN15" s="49"/>
      <c r="AO15" s="49"/>
      <c r="AP15" s="49"/>
      <c r="AQ15" s="49"/>
      <c r="AR15" s="49"/>
      <c r="AS15" s="9"/>
      <c r="AT15" s="9"/>
      <c r="AU15" s="9"/>
    </row>
    <row r="16" spans="1:50" ht="24.9" customHeight="1" x14ac:dyDescent="0.3">
      <c r="A16" s="12">
        <v>9</v>
      </c>
      <c r="B16" s="23" t="s">
        <v>43</v>
      </c>
      <c r="C16" s="14">
        <f>'[1]REKAP TPI BARU'!D17</f>
        <v>270835</v>
      </c>
      <c r="D16" s="15">
        <f>'[1]REKAP TPI BARU'!F17</f>
        <v>5324517000</v>
      </c>
      <c r="E16" s="16">
        <f>'[1]LAUT Per Jenis Ikan'!Q12</f>
        <v>573602.48666336003</v>
      </c>
      <c r="F16" s="17">
        <f>'[1]LAUT Per Jenis Ikan'!Q29</f>
        <v>20597577525.302971</v>
      </c>
      <c r="G16" s="18">
        <f>C16+E16</f>
        <v>844437.48666336003</v>
      </c>
      <c r="H16" s="19">
        <f>D16+F16</f>
        <v>25922094525.302971</v>
      </c>
      <c r="I16" s="18">
        <f>'[1]PUD Per Jenis Ikan'!J12</f>
        <v>92726.497543680016</v>
      </c>
      <c r="J16" s="19">
        <f>'[1]PUD Per Jenis Ikan'!J45</f>
        <v>2474156096.3307614</v>
      </c>
      <c r="K16" s="18">
        <f>SUM(G16+I16)/1000</f>
        <v>937.16398420704002</v>
      </c>
      <c r="L16" s="110">
        <f>H16+J16</f>
        <v>28396250621.633732</v>
      </c>
      <c r="M16" s="113">
        <v>9134972</v>
      </c>
      <c r="N16" s="114">
        <f t="shared" si="1"/>
        <v>1.0259078891616088E-4</v>
      </c>
      <c r="O16" s="95"/>
      <c r="P16" s="95"/>
      <c r="Q16" s="95"/>
      <c r="R16" s="95"/>
      <c r="S16" s="95"/>
      <c r="T16" s="95"/>
      <c r="U16" s="90">
        <f>(L16/[1]Sheet1!T12)</f>
        <v>193.91631488333672</v>
      </c>
      <c r="V16" s="90"/>
      <c r="W16" s="90"/>
      <c r="X16" s="90"/>
      <c r="Y16" s="90"/>
      <c r="Z16" s="21">
        <f>SUM(K14:K16)</f>
        <v>2515.3589896243197</v>
      </c>
      <c r="AA16" s="21">
        <f>SUM(L14:L16)</f>
        <v>75586153534.325089</v>
      </c>
      <c r="AB16" s="21">
        <f>H14+H15+H16</f>
        <v>68153353483.061508</v>
      </c>
      <c r="AC16" s="21">
        <f>I14+I15+I16</f>
        <v>278566.70673216</v>
      </c>
      <c r="AD16" s="21">
        <f>J14+J15+J16</f>
        <v>7432800051.2635822</v>
      </c>
      <c r="AE16" s="21">
        <f>K14+K15+K16</f>
        <v>2515.3589896243197</v>
      </c>
      <c r="AF16" s="21">
        <f>L14+L15+L16</f>
        <v>75586153534.325089</v>
      </c>
      <c r="AG16" s="24">
        <f>SUM(K8:K16)</f>
        <v>6107.1513969527186</v>
      </c>
      <c r="AH16" s="21">
        <f>L14+L15+L16</f>
        <v>75586153534.325089</v>
      </c>
      <c r="AI16" s="28">
        <f>AG10+AG13+AG16</f>
        <v>10857.088595541118</v>
      </c>
      <c r="AJ16" s="38">
        <f>(AG16/Z16)*100</f>
        <v>242.79442505599764</v>
      </c>
      <c r="AK16" s="3"/>
      <c r="AL16" s="9"/>
      <c r="AM16" s="9"/>
      <c r="AN16" s="49">
        <f>G14+G15+G16</f>
        <v>2236792.2828921601</v>
      </c>
      <c r="AO16" s="49">
        <f>H14+H15+H16</f>
        <v>68153353483.061508</v>
      </c>
      <c r="AP16" s="49"/>
      <c r="AQ16" s="49">
        <f>I14+I15+I16</f>
        <v>278566.70673216</v>
      </c>
      <c r="AR16" s="49">
        <f>J14+J15+J16</f>
        <v>7432800051.2635822</v>
      </c>
      <c r="AS16" s="9"/>
      <c r="AT16" s="9"/>
      <c r="AU16" s="9"/>
    </row>
    <row r="17" spans="1:54" ht="24.9" customHeight="1" x14ac:dyDescent="0.3">
      <c r="A17" s="22">
        <v>10</v>
      </c>
      <c r="B17" s="23" t="s">
        <v>44</v>
      </c>
      <c r="C17" s="14">
        <f>'[1]REKAP TPI BARU'!D18</f>
        <v>153122</v>
      </c>
      <c r="D17" s="15">
        <f>'[1]REKAP TPI BARU'!F18</f>
        <v>3073424000</v>
      </c>
      <c r="E17" s="16">
        <f>'[1]LAUT Per Jenis Ikan'!Q13</f>
        <v>744587.92358719988</v>
      </c>
      <c r="F17" s="17">
        <f>'[1]LAUT Per Jenis Ikan'!Q30</f>
        <v>26737519165.415733</v>
      </c>
      <c r="G17" s="18">
        <f>C17+E17</f>
        <v>897709.92358719988</v>
      </c>
      <c r="H17" s="19">
        <f>D17+F17</f>
        <v>29810943165.415733</v>
      </c>
      <c r="I17" s="18">
        <f>'[1]PUD Per Jenis Ikan'!J13</f>
        <v>115999.13001599997</v>
      </c>
      <c r="J17" s="19">
        <f>'[1]PUD Per Jenis Ikan'!J46</f>
        <v>3095123425.3505154</v>
      </c>
      <c r="K17" s="18">
        <f>SUM(G17+I17)/1000</f>
        <v>1013.7090536031999</v>
      </c>
      <c r="L17" s="110">
        <f>H17+J17</f>
        <v>32906066590.766251</v>
      </c>
      <c r="M17" s="113">
        <v>9134972</v>
      </c>
      <c r="N17" s="114">
        <f t="shared" si="1"/>
        <v>1.1097013254153378E-4</v>
      </c>
      <c r="O17" s="95"/>
      <c r="P17" s="95"/>
      <c r="Q17" s="95"/>
      <c r="R17" s="95"/>
      <c r="S17" s="95"/>
      <c r="T17" s="95"/>
      <c r="U17" s="90">
        <f>(L17/[1]Sheet1!T13)</f>
        <v>234.14394482518566</v>
      </c>
      <c r="V17" s="90">
        <f>SUM(C17:C19)</f>
        <v>621182</v>
      </c>
      <c r="W17" s="90">
        <f>SUM(E17:E19)</f>
        <v>2086817.9376351999</v>
      </c>
      <c r="X17" s="90">
        <f>SUM(I17:I19)</f>
        <v>328804.94573695993</v>
      </c>
      <c r="Y17" s="90">
        <f>SUM(V17:X17)</f>
        <v>3036804.8833721601</v>
      </c>
      <c r="Z17" s="21"/>
      <c r="AA17" s="21"/>
      <c r="AB17" s="21"/>
      <c r="AC17" s="21"/>
      <c r="AD17" s="21"/>
      <c r="AE17" s="21"/>
      <c r="AF17" s="21"/>
      <c r="AJ17" s="38"/>
      <c r="AK17" s="3"/>
      <c r="AL17" s="9"/>
      <c r="AM17" s="9"/>
      <c r="AN17" s="49"/>
      <c r="AO17" s="49"/>
      <c r="AP17" s="49"/>
      <c r="AQ17" s="49"/>
      <c r="AR17" s="49"/>
      <c r="AS17" s="9"/>
      <c r="AT17" s="9"/>
      <c r="AU17" s="9"/>
    </row>
    <row r="18" spans="1:54" ht="24.9" customHeight="1" x14ac:dyDescent="0.3">
      <c r="A18" s="12">
        <v>11</v>
      </c>
      <c r="B18" s="23" t="s">
        <v>45</v>
      </c>
      <c r="C18" s="14">
        <f>'[1]REKAP TPI BARU'!D19</f>
        <v>106495</v>
      </c>
      <c r="D18" s="15">
        <f>'[1]REKAP TPI BARU'!F19</f>
        <v>1999272000</v>
      </c>
      <c r="E18" s="16">
        <f>'[1]LAUT Per Jenis Ikan'!Q14</f>
        <v>824006.90064000001</v>
      </c>
      <c r="F18" s="17">
        <f>'[1]LAUT Per Jenis Ikan'!Q31</f>
        <v>27053153916.672291</v>
      </c>
      <c r="G18" s="18">
        <f>C18+E18</f>
        <v>930501.90064000001</v>
      </c>
      <c r="H18" s="19">
        <f>D18+F18</f>
        <v>29052425916.672291</v>
      </c>
      <c r="I18" s="18">
        <f>'[1]PUD Per Jenis Ikan'!J14</f>
        <v>111578.26270976001</v>
      </c>
      <c r="J18" s="19">
        <f>'[1]PUD Per Jenis Ikan'!J47</f>
        <v>2977164523.7792511</v>
      </c>
      <c r="K18" s="18">
        <f>SUM(G18+I18)/1000</f>
        <v>1042.0801633497599</v>
      </c>
      <c r="L18" s="110">
        <f>H18+J18</f>
        <v>32029590440.451542</v>
      </c>
      <c r="M18" s="113">
        <v>9134972</v>
      </c>
      <c r="N18" s="114">
        <f t="shared" si="1"/>
        <v>1.1407590120142239E-4</v>
      </c>
      <c r="O18" s="95"/>
      <c r="P18" s="95"/>
      <c r="Q18" s="95"/>
      <c r="R18" s="95"/>
      <c r="S18" s="95"/>
      <c r="T18" s="95"/>
      <c r="U18" s="90">
        <f>(L18/[1]Sheet1!T14)</f>
        <v>247.59809308503438</v>
      </c>
      <c r="V18" s="90"/>
      <c r="W18" s="90"/>
      <c r="X18" s="90"/>
      <c r="Y18" s="90"/>
      <c r="Z18" s="21"/>
      <c r="AA18" s="21"/>
      <c r="AB18" s="21"/>
      <c r="AC18" s="21"/>
      <c r="AD18" s="21"/>
      <c r="AE18" s="21"/>
      <c r="AF18" s="21"/>
      <c r="AJ18" s="38"/>
      <c r="AK18" s="3"/>
      <c r="AL18" s="9"/>
      <c r="AM18" s="9"/>
      <c r="AN18" s="49"/>
      <c r="AO18" s="49"/>
      <c r="AP18" s="49"/>
      <c r="AQ18" s="49"/>
      <c r="AR18" s="49"/>
      <c r="AS18" s="9"/>
      <c r="AT18" s="9"/>
      <c r="AU18" s="9"/>
    </row>
    <row r="19" spans="1:54" ht="24.9" customHeight="1" x14ac:dyDescent="0.3">
      <c r="A19" s="22">
        <v>12</v>
      </c>
      <c r="B19" s="23" t="s">
        <v>46</v>
      </c>
      <c r="C19" s="14">
        <f>'[1]REKAP TPI BARU'!D20</f>
        <v>361565</v>
      </c>
      <c r="D19" s="15">
        <f>'[1]REKAP TPI BARU'!F20</f>
        <v>6945087000</v>
      </c>
      <c r="E19" s="16">
        <f>'[1]LAUT Per Jenis Ikan'!Q15</f>
        <v>518223.11340799992</v>
      </c>
      <c r="F19" s="29">
        <f>'[1]LAUT Per Jenis Ikan'!Q32</f>
        <v>18608951324.316116</v>
      </c>
      <c r="G19" s="18">
        <f>C19+E19</f>
        <v>879788.11340799998</v>
      </c>
      <c r="H19" s="19">
        <f>D19+F19</f>
        <v>25554038324.316116</v>
      </c>
      <c r="I19" s="18">
        <f>'[1]PUD Per Jenis Ikan'!J15</f>
        <v>101227.55301119998</v>
      </c>
      <c r="J19" s="19">
        <f>'[1]PUD Per Jenis Ikan'!J48</f>
        <v>2700983796.7979627</v>
      </c>
      <c r="K19" s="18">
        <f>SUM(G19+I19)/1000</f>
        <v>981.01566641919987</v>
      </c>
      <c r="L19" s="110">
        <f>H19+J19</f>
        <v>28255022121.114079</v>
      </c>
      <c r="M19" s="113">
        <v>9134972</v>
      </c>
      <c r="N19" s="114">
        <f t="shared" si="1"/>
        <v>1.0739120671844423E-4</v>
      </c>
      <c r="O19" s="95"/>
      <c r="P19" s="95"/>
      <c r="Q19" s="95"/>
      <c r="R19" s="95"/>
      <c r="S19" s="95">
        <f>SUM(S8+S14)</f>
        <v>1009282.42810912</v>
      </c>
      <c r="T19" s="95">
        <f>SUM(T9+T15)</f>
        <v>295084554803.31409</v>
      </c>
      <c r="U19" s="90">
        <f>(L19/[1]Sheet1!T15)</f>
        <v>245.29723363796626</v>
      </c>
      <c r="V19" s="90"/>
      <c r="W19" s="90"/>
      <c r="X19" s="90"/>
      <c r="Y19" s="90"/>
      <c r="Z19" s="21">
        <v>1617000</v>
      </c>
      <c r="AA19" s="21">
        <f>G17+G18+G19</f>
        <v>2707999.9376352001</v>
      </c>
      <c r="AB19" s="21">
        <f>SUM(K14:K19)</f>
        <v>5552.1638729964798</v>
      </c>
      <c r="AC19" s="21">
        <f>SUM(L14:L19)</f>
        <v>168776832686.65695</v>
      </c>
      <c r="AD19" s="21">
        <f>J17+J18+J19</f>
        <v>8773271745.9277287</v>
      </c>
      <c r="AE19" s="21">
        <f>K17+K18+K19</f>
        <v>3036.8048833721596</v>
      </c>
      <c r="AF19" s="21">
        <f>L17+L18+L19</f>
        <v>93190679152.331863</v>
      </c>
      <c r="AG19" s="24">
        <f>K17+K18+K19</f>
        <v>3036.8048833721596</v>
      </c>
      <c r="AH19" s="21">
        <f>L17+L18+L19</f>
        <v>93190679152.331863</v>
      </c>
      <c r="AI19" s="28">
        <f>AG10+AG13+AG16+AG19</f>
        <v>13893.893478913276</v>
      </c>
      <c r="AJ19" s="38">
        <f>(AG19/Z19)*100</f>
        <v>0.18780487837799378</v>
      </c>
      <c r="AK19" s="28">
        <f>SUM(K14:K19)</f>
        <v>5552.1638729964798</v>
      </c>
      <c r="AL19" s="50">
        <f>SUM(L14:L19)</f>
        <v>168776832686.65695</v>
      </c>
      <c r="AM19" s="9"/>
      <c r="AN19" s="49">
        <f>G17+G18+G19</f>
        <v>2707999.9376352001</v>
      </c>
      <c r="AO19" s="49">
        <f>H17+H18+H19</f>
        <v>84417407406.404144</v>
      </c>
      <c r="AP19" s="49"/>
      <c r="AQ19" s="49">
        <f>I17+I18+I19</f>
        <v>328804.94573695993</v>
      </c>
      <c r="AR19" s="49">
        <f>J17+J18+J19</f>
        <v>8773271745.9277287</v>
      </c>
      <c r="AS19" s="9"/>
      <c r="AT19" s="49">
        <f>AN16+AN19</f>
        <v>4944792.2205273602</v>
      </c>
      <c r="AU19" s="49">
        <f>AO16+AO19</f>
        <v>152570760889.46564</v>
      </c>
      <c r="AW19" s="25">
        <f>AQ16+AQ19</f>
        <v>607371.65246911999</v>
      </c>
      <c r="AX19" s="25">
        <f>AR16+AR19</f>
        <v>16206071797.191311</v>
      </c>
    </row>
    <row r="20" spans="1:54" s="36" customFormat="1" ht="24.9" customHeight="1" thickBot="1" x14ac:dyDescent="0.35">
      <c r="A20" s="63" t="s">
        <v>7</v>
      </c>
      <c r="B20" s="64"/>
      <c r="C20" s="31">
        <f t="shared" ref="C20:J20" si="3">SUM(C8:C19)</f>
        <v>2599020</v>
      </c>
      <c r="D20" s="31">
        <f t="shared" si="3"/>
        <v>51740936000</v>
      </c>
      <c r="E20" s="31">
        <f t="shared" si="3"/>
        <v>5535653.8522157595</v>
      </c>
      <c r="F20" s="31">
        <f t="shared" si="3"/>
        <v>216771310305.21576</v>
      </c>
      <c r="G20" s="31">
        <f t="shared" si="3"/>
        <v>8134673.8522157604</v>
      </c>
      <c r="H20" s="31">
        <f t="shared" si="3"/>
        <v>268512246305.21582</v>
      </c>
      <c r="I20" s="31">
        <f t="shared" si="3"/>
        <v>1009282.4281091199</v>
      </c>
      <c r="J20" s="31">
        <f t="shared" si="3"/>
        <v>26572308498.098362</v>
      </c>
      <c r="K20" s="31">
        <f>SUM(K8:K19)</f>
        <v>9143.9562803248791</v>
      </c>
      <c r="L20" s="111">
        <f>SUM(L8:L19)</f>
        <v>295084554803.31409</v>
      </c>
      <c r="M20" s="115"/>
      <c r="N20" s="116">
        <f>SUM(N8:N19)</f>
        <v>1.0009835038711536E-3</v>
      </c>
      <c r="O20" s="103"/>
      <c r="P20" s="103"/>
      <c r="Q20" s="103"/>
      <c r="R20" s="103"/>
      <c r="S20" s="96"/>
      <c r="T20" s="96">
        <f>SUM(T8:T15)</f>
        <v>295084563947.27039</v>
      </c>
      <c r="U20" s="97">
        <f>(SUM(U8:U19))/12</f>
        <v>474.27066971038812</v>
      </c>
      <c r="V20" s="97"/>
      <c r="W20" s="90"/>
      <c r="X20" s="97"/>
      <c r="Y20" s="97"/>
      <c r="Z20" s="32">
        <f>SUM(K17:K19)</f>
        <v>3036.8048833721596</v>
      </c>
      <c r="AA20" s="32">
        <f>SUM(L17:L19)</f>
        <v>93190679152.331863</v>
      </c>
      <c r="AB20" s="32">
        <f>SUM(I14:I19)</f>
        <v>607371.65246911999</v>
      </c>
      <c r="AC20" s="32">
        <f>SUM(J14:J19)</f>
        <v>16206071797.191311</v>
      </c>
      <c r="AD20" s="32">
        <f>AC13+AC20</f>
        <v>26572308498.098366</v>
      </c>
      <c r="AE20" s="32"/>
      <c r="AF20" s="32"/>
      <c r="AG20" s="33"/>
      <c r="AH20" s="34"/>
      <c r="AI20" s="34"/>
      <c r="AJ20" s="104"/>
      <c r="AK20" s="34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35"/>
      <c r="AW20" s="35"/>
      <c r="AX20" s="35"/>
      <c r="AY20" s="35"/>
      <c r="AZ20" s="35"/>
      <c r="BA20" s="35"/>
      <c r="BB20" s="35"/>
    </row>
    <row r="21" spans="1:54" s="9" customFormat="1" x14ac:dyDescent="0.25"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Z21" s="21">
        <f>SUM(Z10:Z19)</f>
        <v>1623107.1513969528</v>
      </c>
      <c r="AD21" s="21">
        <f>AB13+AB20</f>
        <v>1009282.42810912</v>
      </c>
      <c r="AJ21" s="38"/>
      <c r="AK21" s="3"/>
    </row>
    <row r="22" spans="1:54" s="9" customFormat="1" ht="15.6" x14ac:dyDescent="0.3">
      <c r="B22" s="9" t="s">
        <v>47</v>
      </c>
      <c r="C22" s="39">
        <f t="shared" ref="C22:L22" si="4">SUM(C8:C19)</f>
        <v>2599020</v>
      </c>
      <c r="D22" s="39">
        <f t="shared" si="4"/>
        <v>51740936000</v>
      </c>
      <c r="E22" s="39">
        <f t="shared" si="4"/>
        <v>5535653.8522157595</v>
      </c>
      <c r="F22" s="39">
        <f t="shared" si="4"/>
        <v>216771310305.21576</v>
      </c>
      <c r="G22" s="39">
        <f t="shared" si="4"/>
        <v>8134673.8522157604</v>
      </c>
      <c r="H22" s="39">
        <f t="shared" si="4"/>
        <v>268512246305.21582</v>
      </c>
      <c r="I22" s="39">
        <f t="shared" si="4"/>
        <v>1009282.4281091199</v>
      </c>
      <c r="J22" s="39">
        <f t="shared" si="4"/>
        <v>26572308498.098362</v>
      </c>
      <c r="K22" s="39">
        <f t="shared" si="4"/>
        <v>9143.9562803248791</v>
      </c>
      <c r="L22" s="39">
        <f t="shared" si="4"/>
        <v>295084554803.31409</v>
      </c>
      <c r="M22" s="39"/>
      <c r="N22" s="39"/>
      <c r="O22" s="39"/>
      <c r="P22" s="39"/>
      <c r="Q22" s="39"/>
      <c r="R22" s="39"/>
      <c r="S22" s="39"/>
      <c r="T22" s="39"/>
      <c r="U22" s="40">
        <f>H22+J22</f>
        <v>295084554803.31421</v>
      </c>
      <c r="Z22" s="32"/>
      <c r="AA22" s="32"/>
      <c r="AB22" s="32"/>
      <c r="AC22" s="32"/>
      <c r="AD22" s="32"/>
      <c r="AE22" s="32"/>
      <c r="AF22" s="32"/>
      <c r="AG22" s="24">
        <v>6283000</v>
      </c>
      <c r="AH22" s="3" t="s">
        <v>48</v>
      </c>
      <c r="AI22" s="3" t="e">
        <f>(AG22-Z22)/Z22</f>
        <v>#DIV/0!</v>
      </c>
      <c r="AJ22" s="38"/>
      <c r="AK22" s="3"/>
    </row>
    <row r="23" spans="1:54" s="7" customFormat="1" ht="6" customHeight="1" x14ac:dyDescent="0.25">
      <c r="C23" s="41"/>
      <c r="D23" s="25"/>
      <c r="E23" s="42"/>
      <c r="F23" s="42"/>
      <c r="G23" s="42"/>
      <c r="H23" s="42"/>
      <c r="I23" s="42"/>
      <c r="J23" s="42"/>
      <c r="K23" s="42"/>
      <c r="L23" s="42"/>
      <c r="M23" s="48"/>
      <c r="N23" s="48"/>
      <c r="O23" s="48"/>
      <c r="P23" s="48"/>
      <c r="Q23" s="48"/>
      <c r="R23" s="48"/>
      <c r="S23" s="9"/>
      <c r="T23" s="9"/>
      <c r="U23" s="9"/>
      <c r="V23" s="9"/>
      <c r="W23" s="9"/>
      <c r="X23" s="9"/>
      <c r="Y23" s="9"/>
      <c r="Z23" s="38">
        <f>7967955.65-K20</f>
        <v>7958811.6937196758</v>
      </c>
      <c r="AA23" s="9"/>
      <c r="AB23" s="9"/>
      <c r="AC23" s="9"/>
      <c r="AD23" s="9"/>
      <c r="AE23" s="9"/>
      <c r="AF23" s="9"/>
      <c r="AG23" s="24">
        <f>(3/100)*AG22+AG22</f>
        <v>6471490</v>
      </c>
      <c r="AH23" s="3" t="s">
        <v>49</v>
      </c>
      <c r="AI23" s="3">
        <f>(AG23-AG22)/AG22</f>
        <v>0.03</v>
      </c>
      <c r="AJ23" s="38"/>
      <c r="AK23" s="3"/>
      <c r="AL23" s="9"/>
      <c r="AM23" s="9"/>
      <c r="AN23" s="9"/>
      <c r="AO23" s="9"/>
      <c r="AP23" s="9"/>
      <c r="AQ23" s="9"/>
      <c r="AR23" s="9"/>
      <c r="AS23" s="9"/>
      <c r="AT23" s="9"/>
      <c r="AU23" s="9"/>
    </row>
    <row r="24" spans="1:54" s="7" customFormat="1" ht="15.6" x14ac:dyDescent="0.3">
      <c r="A24" s="118" t="s">
        <v>73</v>
      </c>
      <c r="B24" s="118"/>
      <c r="C24" s="118"/>
      <c r="D24" s="118"/>
      <c r="E24" s="118"/>
      <c r="F24" s="118"/>
      <c r="G24" s="118"/>
      <c r="I24" s="42"/>
      <c r="J24" s="8"/>
      <c r="K24" s="30"/>
      <c r="S24" s="45">
        <f>SUM(K8:K12)</f>
        <v>2364.4627050499998</v>
      </c>
      <c r="T24" s="45">
        <f>SUM(K14:K19)</f>
        <v>5552.1638729964798</v>
      </c>
      <c r="U24" s="45">
        <f>SUM(S24:T24)</f>
        <v>7916.6265780464801</v>
      </c>
      <c r="AG24" s="24">
        <f>(3/100)*AG23+AG23</f>
        <v>6665634.7000000002</v>
      </c>
      <c r="AH24" s="3" t="s">
        <v>52</v>
      </c>
      <c r="AI24" s="3">
        <f>(AG24-AG23)/AG23</f>
        <v>3.000000000000003E-2</v>
      </c>
      <c r="AJ24" s="43"/>
      <c r="AK24" s="44"/>
    </row>
    <row r="25" spans="1:54" s="7" customFormat="1" x14ac:dyDescent="0.25">
      <c r="E25" s="42"/>
      <c r="G25" s="30"/>
      <c r="I25" s="42"/>
      <c r="J25" s="46"/>
      <c r="K25" s="30"/>
      <c r="M25" s="117">
        <f>M19-K20</f>
        <v>9125828.0437196754</v>
      </c>
      <c r="S25" s="45"/>
      <c r="T25" s="45"/>
      <c r="U25" s="45"/>
      <c r="AG25" s="24"/>
      <c r="AH25" s="3"/>
      <c r="AI25" s="3"/>
      <c r="AJ25" s="43"/>
      <c r="AK25" s="44"/>
    </row>
    <row r="26" spans="1:54" s="7" customFormat="1" x14ac:dyDescent="0.25">
      <c r="C26" s="47"/>
      <c r="D26" s="25">
        <v>1</v>
      </c>
      <c r="E26" s="42">
        <f>SUM(E8:E13)</f>
        <v>1915599.6316883999</v>
      </c>
      <c r="F26" s="25">
        <f>SUM(F8:F13)</f>
        <v>88962776415.750122</v>
      </c>
      <c r="G26" s="30"/>
      <c r="H26" s="25"/>
      <c r="I26" s="42"/>
      <c r="K26" s="30"/>
      <c r="S26" s="25">
        <f>SUM(L8:L13)</f>
        <v>126307722116.65717</v>
      </c>
      <c r="T26" s="25">
        <f>SUM(L14:L19)</f>
        <v>168776832686.65695</v>
      </c>
      <c r="U26" s="45">
        <f>SUM(S26:T26)</f>
        <v>295084554803.31409</v>
      </c>
      <c r="AG26" s="24">
        <f>(3/100)*AG24+AG24</f>
        <v>6865603.7410000004</v>
      </c>
      <c r="AH26" s="3" t="s">
        <v>53</v>
      </c>
      <c r="AI26" s="3">
        <f>(AG26-AG24)/AG24</f>
        <v>3.000000000000003E-2</v>
      </c>
      <c r="AJ26" s="43"/>
      <c r="AK26" s="44"/>
    </row>
    <row r="27" spans="1:54" s="7" customFormat="1" x14ac:dyDescent="0.25">
      <c r="C27" s="41"/>
      <c r="D27" s="7">
        <v>2</v>
      </c>
      <c r="E27" s="42">
        <f>E9+I9</f>
        <v>199616.09916999997</v>
      </c>
      <c r="G27" s="30"/>
      <c r="I27" s="42"/>
      <c r="K27" s="30"/>
      <c r="AG27" s="24">
        <f>(3/100)*AG26+AG26</f>
        <v>7071571.8532300005</v>
      </c>
      <c r="AH27" s="3" t="s">
        <v>54</v>
      </c>
      <c r="AI27" s="3">
        <f>(AG27-AG26)/AG26</f>
        <v>3.0000000000000009E-2</v>
      </c>
      <c r="AJ27" s="43"/>
      <c r="AK27" s="44"/>
    </row>
    <row r="28" spans="1:54" s="7" customFormat="1" x14ac:dyDescent="0.25">
      <c r="C28" s="41"/>
      <c r="D28" s="7">
        <v>3</v>
      </c>
      <c r="E28" s="48">
        <f>E10+I10</f>
        <v>412206.77155000012</v>
      </c>
      <c r="F28" s="49"/>
      <c r="G28" s="50"/>
      <c r="H28" s="49"/>
      <c r="I28" s="42"/>
      <c r="K28" s="30"/>
      <c r="U28" s="45"/>
      <c r="AJ28" s="43"/>
      <c r="AK28" s="44"/>
    </row>
    <row r="29" spans="1:54" s="7" customFormat="1" x14ac:dyDescent="0.25">
      <c r="C29" s="41"/>
      <c r="D29" s="7">
        <v>4</v>
      </c>
      <c r="E29" s="42">
        <f>E11+I11</f>
        <v>308260.46534999995</v>
      </c>
      <c r="G29" s="30"/>
      <c r="I29" s="42"/>
      <c r="K29" s="30"/>
      <c r="W29" s="10" t="s">
        <v>55</v>
      </c>
      <c r="AJ29" s="43"/>
      <c r="AK29" s="44"/>
    </row>
    <row r="30" spans="1:54" s="7" customFormat="1" x14ac:dyDescent="0.25">
      <c r="C30" s="41"/>
      <c r="D30" s="7">
        <v>5</v>
      </c>
      <c r="E30" s="42">
        <f>E12+I12</f>
        <v>367087.44843999995</v>
      </c>
      <c r="G30" s="30" t="s">
        <v>50</v>
      </c>
      <c r="H30" s="25" t="s">
        <v>51</v>
      </c>
      <c r="I30" s="42"/>
      <c r="K30" s="30"/>
      <c r="U30" s="10"/>
      <c r="V30" s="10"/>
      <c r="W30" s="10"/>
      <c r="X30" s="10"/>
      <c r="Y30" s="10"/>
      <c r="Z30" s="3"/>
      <c r="AJ30" s="43"/>
      <c r="AK30" s="44"/>
    </row>
    <row r="31" spans="1:54" s="7" customFormat="1" x14ac:dyDescent="0.25">
      <c r="C31" s="41"/>
      <c r="D31" s="7">
        <v>6</v>
      </c>
      <c r="E31" s="42">
        <f>E13+I13</f>
        <v>830160.70227839984</v>
      </c>
      <c r="G31" s="30">
        <f>SUM(I8:I13)</f>
        <v>401910.77564000001</v>
      </c>
      <c r="H31" s="45">
        <f>SUM(I14:I19)</f>
        <v>607371.65246911999</v>
      </c>
      <c r="I31" s="42"/>
      <c r="K31" s="30"/>
      <c r="U31" s="10"/>
      <c r="V31" s="10"/>
      <c r="W31" s="10"/>
      <c r="X31" s="10"/>
      <c r="Y31" s="10"/>
      <c r="Z31" s="3"/>
      <c r="AJ31" s="43"/>
      <c r="AK31" s="44"/>
    </row>
    <row r="32" spans="1:54" s="7" customFormat="1" x14ac:dyDescent="0.25">
      <c r="C32" s="41"/>
      <c r="E32" s="42"/>
      <c r="G32" s="30">
        <f>SUM(J8:J13)</f>
        <v>10366236700.907055</v>
      </c>
      <c r="H32" s="25">
        <f>SUM(J14:J19)</f>
        <v>16206071797.191311</v>
      </c>
      <c r="I32" s="42"/>
      <c r="K32" s="30"/>
      <c r="U32" s="10"/>
      <c r="V32" s="10"/>
      <c r="W32" s="10"/>
      <c r="X32" s="10"/>
      <c r="Y32" s="10"/>
      <c r="Z32" s="3"/>
      <c r="AJ32" s="43"/>
      <c r="AK32" s="44"/>
    </row>
    <row r="33" spans="1:37" s="7" customFormat="1" x14ac:dyDescent="0.25">
      <c r="C33" s="41"/>
      <c r="E33" s="42"/>
      <c r="G33" s="30">
        <f>SUM(G31:H31)</f>
        <v>1009282.42810912</v>
      </c>
      <c r="H33" s="30">
        <f>SUM(G32:H32)</f>
        <v>26572308498.098366</v>
      </c>
      <c r="I33" s="42"/>
      <c r="K33" s="30"/>
      <c r="U33" s="10"/>
      <c r="V33" s="10"/>
      <c r="W33" s="10"/>
      <c r="X33" s="10"/>
      <c r="Y33" s="10"/>
      <c r="Z33" s="3"/>
      <c r="AJ33" s="43"/>
      <c r="AK33" s="44"/>
    </row>
    <row r="34" spans="1:37" s="7" customFormat="1" x14ac:dyDescent="0.25">
      <c r="C34" s="41"/>
      <c r="E34" s="42"/>
      <c r="G34" s="30"/>
      <c r="I34" s="42"/>
      <c r="K34" s="30"/>
      <c r="U34" s="10"/>
      <c r="V34" s="10"/>
      <c r="W34" s="10"/>
      <c r="X34" s="10"/>
      <c r="Y34" s="10"/>
      <c r="Z34" s="3"/>
      <c r="AJ34" s="43"/>
      <c r="AK34" s="44"/>
    </row>
    <row r="35" spans="1:37" s="7" customFormat="1" x14ac:dyDescent="0.25">
      <c r="C35" s="41"/>
      <c r="E35" s="42"/>
      <c r="F35" s="45">
        <f>SUM(K8:K13)</f>
        <v>3591.7924073283993</v>
      </c>
      <c r="G35" s="30">
        <f>SUM(K8:K13)</f>
        <v>3591.7924073283993</v>
      </c>
      <c r="H35" s="25">
        <f>SUM(L8:L13)</f>
        <v>126307722116.65717</v>
      </c>
      <c r="I35" s="42"/>
      <c r="K35" s="30"/>
      <c r="U35" s="10"/>
      <c r="V35" s="10"/>
      <c r="W35" s="10"/>
      <c r="X35" s="10"/>
      <c r="Y35" s="10"/>
      <c r="Z35" s="3"/>
      <c r="AJ35" s="43"/>
      <c r="AK35" s="44"/>
    </row>
    <row r="36" spans="1:37" s="7" customFormat="1" x14ac:dyDescent="0.25">
      <c r="C36" s="41"/>
      <c r="E36" s="42"/>
      <c r="G36" s="30">
        <f>SUM(G35:H35)</f>
        <v>126307725708.44957</v>
      </c>
      <c r="I36" s="42"/>
      <c r="K36" s="30"/>
      <c r="U36" s="10"/>
      <c r="V36" s="10"/>
      <c r="W36" s="10"/>
      <c r="X36" s="10"/>
      <c r="Y36" s="10"/>
      <c r="Z36" s="3"/>
      <c r="AJ36" s="43"/>
      <c r="AK36" s="44"/>
    </row>
    <row r="37" spans="1:37" s="7" customFormat="1" x14ac:dyDescent="0.25">
      <c r="A37" s="9"/>
      <c r="B37" s="9"/>
      <c r="C37" s="51"/>
      <c r="D37" s="9"/>
      <c r="E37" s="48"/>
      <c r="F37" s="9"/>
      <c r="G37" s="50"/>
      <c r="H37" s="9"/>
      <c r="I37" s="48"/>
      <c r="J37" s="9"/>
      <c r="K37" s="50"/>
      <c r="L37" s="9"/>
      <c r="M37" s="9"/>
      <c r="N37" s="9"/>
      <c r="O37" s="9"/>
      <c r="P37" s="9"/>
      <c r="Q37" s="9"/>
      <c r="R37" s="9"/>
      <c r="S37" s="9"/>
      <c r="T37" s="9"/>
      <c r="U37" s="10"/>
      <c r="V37" s="10"/>
      <c r="W37" s="10"/>
      <c r="X37" s="10"/>
      <c r="Y37" s="10"/>
      <c r="Z37" s="3"/>
      <c r="AJ37" s="43"/>
      <c r="AK37" s="44"/>
    </row>
    <row r="38" spans="1:37" s="7" customFormat="1" x14ac:dyDescent="0.25">
      <c r="A38" s="9"/>
      <c r="B38" s="9"/>
      <c r="C38" s="51"/>
      <c r="D38" s="9"/>
      <c r="E38" s="48"/>
      <c r="F38" s="9"/>
      <c r="G38" s="50"/>
      <c r="H38" s="9"/>
      <c r="I38" s="48"/>
      <c r="J38" s="9"/>
      <c r="K38" s="50"/>
      <c r="L38" s="9"/>
      <c r="M38" s="9"/>
      <c r="N38" s="9"/>
      <c r="O38" s="9"/>
      <c r="P38" s="9"/>
      <c r="Q38" s="9"/>
      <c r="R38" s="9"/>
      <c r="S38" s="9"/>
      <c r="T38" s="9"/>
      <c r="U38" s="1"/>
      <c r="V38" s="1"/>
      <c r="W38" s="1"/>
      <c r="X38" s="1"/>
      <c r="Y38" s="1"/>
      <c r="Z38" s="2"/>
      <c r="AA38" s="3"/>
      <c r="AB38" s="3"/>
      <c r="AC38" s="3"/>
      <c r="AD38" s="3"/>
      <c r="AE38" s="3"/>
      <c r="AF38" s="3"/>
      <c r="AG38" s="4"/>
      <c r="AH38" s="3"/>
      <c r="AI38" s="3"/>
      <c r="AJ38" s="5"/>
      <c r="AK38" s="6"/>
    </row>
    <row r="39" spans="1:37" s="7" customForma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1"/>
      <c r="V39" s="1"/>
      <c r="W39" s="1"/>
      <c r="X39" s="1"/>
      <c r="Y39" s="1"/>
      <c r="Z39" s="2"/>
      <c r="AA39" s="3"/>
      <c r="AB39" s="3"/>
      <c r="AC39" s="3"/>
      <c r="AD39" s="3"/>
      <c r="AE39" s="3"/>
      <c r="AF39" s="3"/>
      <c r="AG39" s="4"/>
      <c r="AH39" s="3"/>
      <c r="AI39" s="3"/>
      <c r="AJ39" s="5"/>
      <c r="AK39" s="6"/>
    </row>
    <row r="40" spans="1:37" s="7" customFormat="1" x14ac:dyDescent="0.25">
      <c r="A40" s="9" t="s">
        <v>56</v>
      </c>
      <c r="B40" s="52" t="s">
        <v>57</v>
      </c>
      <c r="C40" s="52" t="s">
        <v>58</v>
      </c>
      <c r="D40" s="9"/>
      <c r="E40" s="9"/>
      <c r="F40" s="9"/>
      <c r="G40" s="9"/>
      <c r="H40" s="9"/>
      <c r="I40" s="9"/>
      <c r="J40" s="52" t="s">
        <v>59</v>
      </c>
      <c r="K40" s="50">
        <f>K20-B41</f>
        <v>-5990856.0437196754</v>
      </c>
      <c r="L40" s="9"/>
      <c r="M40" s="9"/>
      <c r="N40" s="9"/>
      <c r="O40" s="9"/>
      <c r="P40" s="9"/>
      <c r="Q40" s="9"/>
      <c r="R40" s="9"/>
      <c r="S40" s="9"/>
      <c r="T40" s="9"/>
      <c r="U40" s="1"/>
      <c r="V40" s="1"/>
      <c r="W40" s="1"/>
      <c r="X40" s="1"/>
      <c r="Y40" s="1"/>
      <c r="Z40" s="20">
        <f>Z10+Z13+Z16+Z19</f>
        <v>1623107.1513969528</v>
      </c>
      <c r="AA40" s="21"/>
      <c r="AB40" s="21"/>
      <c r="AC40" s="21"/>
      <c r="AD40" s="21"/>
      <c r="AE40" s="21"/>
      <c r="AF40" s="21"/>
      <c r="AG40" s="4"/>
      <c r="AH40" s="3"/>
      <c r="AI40" s="3"/>
      <c r="AJ40" s="5"/>
      <c r="AK40" s="6"/>
    </row>
    <row r="41" spans="1:37" s="53" customFormat="1" x14ac:dyDescent="0.25">
      <c r="A41" s="53">
        <v>2019</v>
      </c>
      <c r="B41" s="54">
        <v>6000000</v>
      </c>
      <c r="C41" s="53">
        <f>B41/1000</f>
        <v>6000</v>
      </c>
      <c r="K41" s="55"/>
      <c r="U41" s="56"/>
      <c r="V41" s="56"/>
      <c r="W41" s="56"/>
      <c r="X41" s="56"/>
      <c r="Y41" s="56"/>
      <c r="Z41" s="57"/>
      <c r="AA41" s="57"/>
      <c r="AB41" s="57"/>
      <c r="AC41" s="57"/>
      <c r="AD41" s="57"/>
      <c r="AE41" s="57"/>
      <c r="AF41" s="57"/>
      <c r="AG41" s="58"/>
      <c r="AH41" s="57"/>
      <c r="AI41" s="57"/>
      <c r="AJ41" s="59"/>
      <c r="AK41" s="57"/>
    </row>
    <row r="42" spans="1:37" s="53" customFormat="1" x14ac:dyDescent="0.25">
      <c r="U42" s="56"/>
      <c r="V42" s="56"/>
      <c r="W42" s="56"/>
      <c r="X42" s="56"/>
      <c r="Y42" s="56"/>
      <c r="Z42" s="57"/>
      <c r="AA42" s="57"/>
      <c r="AB42" s="57"/>
      <c r="AC42" s="57"/>
      <c r="AD42" s="57"/>
      <c r="AE42" s="57"/>
      <c r="AF42" s="57"/>
      <c r="AG42" s="58"/>
      <c r="AH42" s="57"/>
      <c r="AI42" s="57"/>
      <c r="AJ42" s="59"/>
      <c r="AK42" s="57"/>
    </row>
    <row r="43" spans="1:37" s="53" customFormat="1" x14ac:dyDescent="0.25">
      <c r="U43" s="56"/>
      <c r="V43" s="56"/>
      <c r="W43" s="56"/>
      <c r="X43" s="56"/>
      <c r="Y43" s="56"/>
      <c r="Z43" s="57"/>
      <c r="AA43" s="57"/>
      <c r="AB43" s="57"/>
      <c r="AC43" s="57"/>
      <c r="AD43" s="57"/>
      <c r="AE43" s="57"/>
      <c r="AF43" s="57"/>
      <c r="AG43" s="58"/>
      <c r="AH43" s="57"/>
      <c r="AI43" s="57"/>
      <c r="AJ43" s="59"/>
      <c r="AK43" s="57"/>
    </row>
    <row r="44" spans="1:37" s="53" customFormat="1" x14ac:dyDescent="0.25">
      <c r="A44" s="53" t="s">
        <v>60</v>
      </c>
      <c r="B44" s="53" t="s">
        <v>61</v>
      </c>
      <c r="U44" s="56"/>
      <c r="V44" s="56"/>
      <c r="W44" s="56"/>
      <c r="X44" s="56"/>
      <c r="Y44" s="56"/>
      <c r="Z44" s="57"/>
      <c r="AA44" s="57"/>
      <c r="AB44" s="57"/>
      <c r="AC44" s="57"/>
      <c r="AD44" s="57"/>
      <c r="AE44" s="57"/>
      <c r="AF44" s="57"/>
      <c r="AG44" s="58"/>
      <c r="AH44" s="57"/>
      <c r="AI44" s="57"/>
      <c r="AJ44" s="59"/>
      <c r="AK44" s="57"/>
    </row>
    <row r="45" spans="1:37" s="53" customFormat="1" x14ac:dyDescent="0.25">
      <c r="B45" s="53" t="s">
        <v>62</v>
      </c>
      <c r="U45" s="56"/>
      <c r="V45" s="56"/>
      <c r="W45" s="56"/>
      <c r="X45" s="56"/>
      <c r="Y45" s="56"/>
      <c r="Z45" s="57"/>
      <c r="AA45" s="57"/>
      <c r="AB45" s="57"/>
      <c r="AC45" s="57"/>
      <c r="AD45" s="57"/>
      <c r="AE45" s="57"/>
      <c r="AF45" s="57"/>
      <c r="AG45" s="58"/>
      <c r="AH45" s="57"/>
      <c r="AI45" s="57"/>
      <c r="AJ45" s="59"/>
      <c r="AK45" s="57"/>
    </row>
    <row r="46" spans="1:37" s="53" customFormat="1" x14ac:dyDescent="0.25">
      <c r="U46" s="56"/>
      <c r="V46" s="56"/>
      <c r="W46" s="56"/>
      <c r="X46" s="56"/>
      <c r="Y46" s="56"/>
      <c r="Z46" s="57"/>
      <c r="AA46" s="57"/>
      <c r="AB46" s="57"/>
      <c r="AC46" s="57"/>
      <c r="AD46" s="57"/>
      <c r="AE46" s="57"/>
      <c r="AF46" s="57"/>
      <c r="AG46" s="58"/>
      <c r="AH46" s="57"/>
      <c r="AI46" s="57"/>
      <c r="AJ46" s="59"/>
      <c r="AK46" s="57"/>
    </row>
    <row r="47" spans="1:37" s="53" customFormat="1" x14ac:dyDescent="0.25">
      <c r="U47" s="56"/>
      <c r="V47" s="56"/>
      <c r="W47" s="56"/>
      <c r="X47" s="56"/>
      <c r="Y47" s="56"/>
      <c r="Z47" s="57"/>
      <c r="AA47" s="57"/>
      <c r="AB47" s="57"/>
      <c r="AC47" s="57"/>
      <c r="AD47" s="57"/>
      <c r="AE47" s="57"/>
      <c r="AF47" s="57"/>
      <c r="AG47" s="58"/>
      <c r="AH47" s="57"/>
      <c r="AI47" s="57"/>
      <c r="AJ47" s="59"/>
      <c r="AK47" s="57"/>
    </row>
    <row r="48" spans="1:37" s="53" customFormat="1" x14ac:dyDescent="0.25">
      <c r="U48" s="56"/>
      <c r="V48" s="56"/>
      <c r="W48" s="56"/>
      <c r="X48" s="56"/>
      <c r="Y48" s="56"/>
      <c r="Z48" s="57"/>
      <c r="AA48" s="57"/>
      <c r="AB48" s="57"/>
      <c r="AC48" s="57"/>
      <c r="AD48" s="57"/>
      <c r="AE48" s="57"/>
      <c r="AF48" s="57"/>
      <c r="AG48" s="58"/>
      <c r="AH48" s="57"/>
      <c r="AI48" s="57"/>
      <c r="AJ48" s="59"/>
      <c r="AK48" s="57"/>
    </row>
    <row r="49" spans="8:37" s="53" customFormat="1" x14ac:dyDescent="0.25">
      <c r="U49" s="56"/>
      <c r="V49" s="56"/>
      <c r="W49" s="56"/>
      <c r="X49" s="56"/>
      <c r="Y49" s="56"/>
      <c r="Z49" s="57"/>
      <c r="AA49" s="57"/>
      <c r="AB49" s="57"/>
      <c r="AC49" s="57"/>
      <c r="AD49" s="57"/>
      <c r="AE49" s="57"/>
      <c r="AF49" s="57"/>
      <c r="AG49" s="58"/>
      <c r="AH49" s="57"/>
      <c r="AI49" s="57"/>
      <c r="AJ49" s="59"/>
      <c r="AK49" s="57"/>
    </row>
    <row r="50" spans="8:37" s="53" customFormat="1" x14ac:dyDescent="0.25">
      <c r="U50" s="56"/>
      <c r="V50" s="56"/>
      <c r="W50" s="56"/>
      <c r="X50" s="56"/>
      <c r="Y50" s="56"/>
      <c r="Z50" s="57"/>
      <c r="AA50" s="57"/>
      <c r="AB50" s="57"/>
      <c r="AC50" s="57"/>
      <c r="AD50" s="57"/>
      <c r="AE50" s="57"/>
      <c r="AF50" s="57"/>
      <c r="AG50" s="58"/>
      <c r="AH50" s="57"/>
      <c r="AI50" s="57"/>
      <c r="AJ50" s="59"/>
      <c r="AK50" s="57"/>
    </row>
    <row r="51" spans="8:37" s="53" customFormat="1" x14ac:dyDescent="0.25">
      <c r="J51" s="60"/>
      <c r="U51" s="56"/>
      <c r="V51" s="56"/>
      <c r="W51" s="56"/>
      <c r="X51" s="56"/>
      <c r="Y51" s="56"/>
      <c r="Z51" s="57"/>
      <c r="AA51" s="57"/>
      <c r="AB51" s="57"/>
      <c r="AC51" s="57"/>
      <c r="AD51" s="57"/>
      <c r="AE51" s="57"/>
      <c r="AF51" s="57"/>
      <c r="AG51" s="58"/>
      <c r="AH51" s="57"/>
      <c r="AI51" s="57"/>
      <c r="AJ51" s="59"/>
      <c r="AK51" s="57"/>
    </row>
    <row r="52" spans="8:37" s="53" customFormat="1" x14ac:dyDescent="0.25">
      <c r="U52" s="56"/>
      <c r="V52" s="56"/>
      <c r="W52" s="56"/>
      <c r="X52" s="56"/>
      <c r="Y52" s="56"/>
      <c r="Z52" s="57"/>
      <c r="AA52" s="57"/>
      <c r="AB52" s="57"/>
      <c r="AC52" s="57"/>
      <c r="AD52" s="57"/>
      <c r="AE52" s="57"/>
      <c r="AF52" s="57"/>
      <c r="AG52" s="58"/>
      <c r="AH52" s="57"/>
      <c r="AI52" s="57"/>
      <c r="AJ52" s="59"/>
      <c r="AK52" s="57"/>
    </row>
    <row r="53" spans="8:37" s="53" customFormat="1" x14ac:dyDescent="0.25">
      <c r="U53" s="56"/>
      <c r="V53" s="56"/>
      <c r="W53" s="56"/>
      <c r="X53" s="56"/>
      <c r="Y53" s="56"/>
      <c r="Z53" s="57"/>
      <c r="AA53" s="57"/>
      <c r="AB53" s="57"/>
      <c r="AC53" s="57"/>
      <c r="AD53" s="57"/>
      <c r="AE53" s="57"/>
      <c r="AF53" s="57"/>
      <c r="AG53" s="58"/>
      <c r="AH53" s="57"/>
      <c r="AI53" s="57"/>
      <c r="AJ53" s="59"/>
      <c r="AK53" s="57"/>
    </row>
    <row r="54" spans="8:37" s="53" customFormat="1" x14ac:dyDescent="0.25">
      <c r="U54" s="56"/>
      <c r="V54" s="56"/>
      <c r="W54" s="56"/>
      <c r="X54" s="56"/>
      <c r="Y54" s="56"/>
      <c r="Z54" s="57"/>
      <c r="AA54" s="57"/>
      <c r="AB54" s="57"/>
      <c r="AC54" s="57"/>
      <c r="AD54" s="57"/>
      <c r="AE54" s="57"/>
      <c r="AF54" s="57"/>
      <c r="AG54" s="58"/>
      <c r="AH54" s="57"/>
      <c r="AI54" s="57"/>
      <c r="AJ54" s="59"/>
      <c r="AK54" s="57"/>
    </row>
    <row r="55" spans="8:37" s="53" customFormat="1" x14ac:dyDescent="0.25">
      <c r="U55" s="56"/>
      <c r="V55" s="56"/>
      <c r="W55" s="56"/>
      <c r="X55" s="56"/>
      <c r="Y55" s="56"/>
      <c r="Z55" s="57"/>
      <c r="AA55" s="57"/>
      <c r="AB55" s="57"/>
      <c r="AC55" s="57"/>
      <c r="AD55" s="57"/>
      <c r="AE55" s="57"/>
      <c r="AF55" s="57"/>
      <c r="AG55" s="58"/>
      <c r="AH55" s="57"/>
      <c r="AI55" s="57"/>
      <c r="AJ55" s="59"/>
      <c r="AK55" s="57"/>
    </row>
    <row r="56" spans="8:37" s="53" customFormat="1" x14ac:dyDescent="0.25">
      <c r="U56" s="56"/>
      <c r="V56" s="56"/>
      <c r="W56" s="56"/>
      <c r="X56" s="56"/>
      <c r="Y56" s="56"/>
      <c r="Z56" s="57"/>
      <c r="AA56" s="57"/>
      <c r="AB56" s="57"/>
      <c r="AC56" s="57"/>
      <c r="AD56" s="57"/>
      <c r="AE56" s="57"/>
      <c r="AF56" s="57"/>
      <c r="AG56" s="58"/>
      <c r="AH56" s="57"/>
      <c r="AI56" s="57"/>
      <c r="AJ56" s="59"/>
      <c r="AK56" s="57"/>
    </row>
    <row r="57" spans="8:37" s="53" customFormat="1" x14ac:dyDescent="0.25">
      <c r="I57" s="61">
        <v>1500937.5888</v>
      </c>
      <c r="U57" s="56"/>
      <c r="V57" s="56"/>
      <c r="W57" s="56"/>
      <c r="X57" s="56"/>
      <c r="Y57" s="56"/>
      <c r="Z57" s="57"/>
      <c r="AA57" s="57"/>
      <c r="AB57" s="57"/>
      <c r="AC57" s="57"/>
      <c r="AD57" s="57"/>
      <c r="AE57" s="57"/>
      <c r="AF57" s="57"/>
      <c r="AG57" s="58"/>
      <c r="AH57" s="57"/>
      <c r="AI57" s="57"/>
      <c r="AJ57" s="59"/>
      <c r="AK57" s="57"/>
    </row>
    <row r="58" spans="8:37" s="53" customFormat="1" x14ac:dyDescent="0.25">
      <c r="H58" s="53" t="s">
        <v>63</v>
      </c>
      <c r="I58" s="61">
        <v>13386518230.799999</v>
      </c>
      <c r="J58" s="60">
        <v>13886429700</v>
      </c>
      <c r="K58" s="53">
        <v>13886429700</v>
      </c>
      <c r="U58" s="56"/>
      <c r="V58" s="56"/>
      <c r="W58" s="56"/>
      <c r="X58" s="56"/>
      <c r="Y58" s="56"/>
      <c r="Z58" s="57"/>
      <c r="AA58" s="57"/>
      <c r="AB58" s="57"/>
      <c r="AC58" s="57"/>
      <c r="AD58" s="57"/>
      <c r="AE58" s="57"/>
      <c r="AF58" s="57"/>
      <c r="AG58" s="58"/>
      <c r="AH58" s="57"/>
      <c r="AI58" s="57"/>
      <c r="AJ58" s="59"/>
      <c r="AK58" s="57"/>
    </row>
    <row r="59" spans="8:37" s="53" customFormat="1" x14ac:dyDescent="0.25">
      <c r="H59" s="53" t="s">
        <v>64</v>
      </c>
      <c r="I59" s="61">
        <v>1500937.5888</v>
      </c>
      <c r="U59" s="56"/>
      <c r="V59" s="56"/>
      <c r="W59" s="56"/>
      <c r="X59" s="56"/>
      <c r="Y59" s="56"/>
      <c r="Z59" s="57"/>
      <c r="AA59" s="57"/>
      <c r="AB59" s="57"/>
      <c r="AC59" s="57"/>
      <c r="AD59" s="57"/>
      <c r="AE59" s="57"/>
      <c r="AF59" s="57"/>
      <c r="AG59" s="58"/>
      <c r="AH59" s="57"/>
      <c r="AI59" s="57"/>
      <c r="AJ59" s="59"/>
      <c r="AK59" s="57"/>
    </row>
    <row r="60" spans="8:37" s="53" customFormat="1" x14ac:dyDescent="0.25">
      <c r="U60" s="56"/>
      <c r="V60" s="56"/>
      <c r="W60" s="56"/>
      <c r="X60" s="56"/>
      <c r="Y60" s="56"/>
      <c r="Z60" s="57"/>
      <c r="AA60" s="57"/>
      <c r="AB60" s="57"/>
      <c r="AC60" s="57"/>
      <c r="AD60" s="57"/>
      <c r="AE60" s="57"/>
      <c r="AF60" s="57"/>
      <c r="AG60" s="58"/>
      <c r="AH60" s="57"/>
      <c r="AI60" s="57"/>
      <c r="AJ60" s="59"/>
      <c r="AK60" s="57"/>
    </row>
    <row r="61" spans="8:37" s="53" customFormat="1" x14ac:dyDescent="0.25">
      <c r="U61" s="56"/>
      <c r="V61" s="56"/>
      <c r="W61" s="56"/>
      <c r="X61" s="56"/>
      <c r="Y61" s="56"/>
      <c r="Z61" s="57"/>
      <c r="AA61" s="57"/>
      <c r="AB61" s="57"/>
      <c r="AC61" s="57"/>
      <c r="AD61" s="57"/>
      <c r="AE61" s="57"/>
      <c r="AF61" s="57"/>
      <c r="AG61" s="58"/>
      <c r="AH61" s="57"/>
      <c r="AI61" s="57"/>
      <c r="AJ61" s="59"/>
      <c r="AK61" s="57"/>
    </row>
    <row r="62" spans="8:37" s="53" customFormat="1" x14ac:dyDescent="0.25">
      <c r="U62" s="56"/>
      <c r="V62" s="56"/>
      <c r="W62" s="56"/>
      <c r="X62" s="56"/>
      <c r="Y62" s="56"/>
      <c r="Z62" s="57"/>
      <c r="AA62" s="57"/>
      <c r="AB62" s="57"/>
      <c r="AC62" s="57"/>
      <c r="AD62" s="57"/>
      <c r="AE62" s="57"/>
      <c r="AF62" s="57"/>
      <c r="AG62" s="58"/>
      <c r="AH62" s="57"/>
      <c r="AI62" s="57"/>
      <c r="AJ62" s="59"/>
      <c r="AK62" s="57"/>
    </row>
    <row r="63" spans="8:37" s="53" customFormat="1" x14ac:dyDescent="0.25">
      <c r="U63" s="56"/>
      <c r="V63" s="56"/>
      <c r="W63" s="56"/>
      <c r="X63" s="56"/>
      <c r="Y63" s="56"/>
      <c r="Z63" s="57"/>
      <c r="AA63" s="57"/>
      <c r="AB63" s="57"/>
      <c r="AC63" s="57"/>
      <c r="AD63" s="57"/>
      <c r="AE63" s="57"/>
      <c r="AF63" s="57"/>
      <c r="AG63" s="58"/>
      <c r="AH63" s="57"/>
      <c r="AI63" s="57"/>
      <c r="AJ63" s="59"/>
      <c r="AK63" s="57"/>
    </row>
    <row r="64" spans="8:37" s="53" customFormat="1" x14ac:dyDescent="0.25">
      <c r="U64" s="56"/>
      <c r="V64" s="56"/>
      <c r="W64" s="56"/>
      <c r="X64" s="56"/>
      <c r="Y64" s="56"/>
      <c r="Z64" s="57"/>
      <c r="AA64" s="57"/>
      <c r="AB64" s="57"/>
      <c r="AC64" s="57"/>
      <c r="AD64" s="57"/>
      <c r="AE64" s="57"/>
      <c r="AF64" s="57"/>
      <c r="AG64" s="58"/>
      <c r="AH64" s="57"/>
      <c r="AI64" s="57"/>
      <c r="AJ64" s="59"/>
      <c r="AK64" s="57"/>
    </row>
    <row r="65" spans="21:37" s="53" customFormat="1" x14ac:dyDescent="0.25">
      <c r="U65" s="56"/>
      <c r="V65" s="56"/>
      <c r="W65" s="56"/>
      <c r="X65" s="56"/>
      <c r="Y65" s="56"/>
      <c r="Z65" s="57"/>
      <c r="AA65" s="57"/>
      <c r="AB65" s="57"/>
      <c r="AC65" s="57"/>
      <c r="AD65" s="57"/>
      <c r="AE65" s="57"/>
      <c r="AF65" s="57"/>
      <c r="AG65" s="58"/>
      <c r="AH65" s="57"/>
      <c r="AI65" s="57"/>
      <c r="AJ65" s="59"/>
      <c r="AK65" s="57"/>
    </row>
    <row r="66" spans="21:37" s="53" customFormat="1" x14ac:dyDescent="0.25">
      <c r="U66" s="56"/>
      <c r="V66" s="56"/>
      <c r="W66" s="56"/>
      <c r="X66" s="56"/>
      <c r="Y66" s="56"/>
      <c r="Z66" s="57"/>
      <c r="AA66" s="57"/>
      <c r="AB66" s="57"/>
      <c r="AC66" s="57"/>
      <c r="AD66" s="57"/>
      <c r="AE66" s="57"/>
      <c r="AF66" s="57"/>
      <c r="AG66" s="58"/>
      <c r="AH66" s="57"/>
      <c r="AI66" s="57"/>
      <c r="AJ66" s="59"/>
      <c r="AK66" s="57"/>
    </row>
    <row r="67" spans="21:37" s="53" customFormat="1" x14ac:dyDescent="0.25">
      <c r="U67" s="56"/>
      <c r="V67" s="56"/>
      <c r="W67" s="56"/>
      <c r="X67" s="56"/>
      <c r="Y67" s="56"/>
      <c r="Z67" s="57"/>
      <c r="AA67" s="57"/>
      <c r="AB67" s="57"/>
      <c r="AC67" s="57"/>
      <c r="AD67" s="57"/>
      <c r="AE67" s="57"/>
      <c r="AF67" s="57"/>
      <c r="AG67" s="58"/>
      <c r="AH67" s="57"/>
      <c r="AI67" s="57"/>
      <c r="AJ67" s="59"/>
      <c r="AK67" s="57"/>
    </row>
    <row r="68" spans="21:37" s="53" customFormat="1" x14ac:dyDescent="0.25">
      <c r="U68" s="56"/>
      <c r="V68" s="56"/>
      <c r="W68" s="56"/>
      <c r="X68" s="56"/>
      <c r="Y68" s="56"/>
      <c r="Z68" s="57"/>
      <c r="AA68" s="57"/>
      <c r="AB68" s="57"/>
      <c r="AC68" s="57"/>
      <c r="AD68" s="57"/>
      <c r="AE68" s="57"/>
      <c r="AF68" s="57"/>
      <c r="AG68" s="58"/>
      <c r="AH68" s="57"/>
      <c r="AI68" s="57"/>
      <c r="AJ68" s="59"/>
      <c r="AK68" s="57"/>
    </row>
    <row r="69" spans="21:37" s="53" customFormat="1" x14ac:dyDescent="0.25">
      <c r="U69" s="56"/>
      <c r="V69" s="56"/>
      <c r="W69" s="56"/>
      <c r="X69" s="56"/>
      <c r="Y69" s="56"/>
      <c r="Z69" s="57"/>
      <c r="AA69" s="57"/>
      <c r="AB69" s="57"/>
      <c r="AC69" s="57"/>
      <c r="AD69" s="57"/>
      <c r="AE69" s="57"/>
      <c r="AF69" s="57"/>
      <c r="AG69" s="58"/>
      <c r="AH69" s="57"/>
      <c r="AI69" s="57"/>
      <c r="AJ69" s="59"/>
      <c r="AK69" s="57"/>
    </row>
    <row r="70" spans="21:37" s="53" customFormat="1" x14ac:dyDescent="0.25">
      <c r="U70" s="56"/>
      <c r="V70" s="56"/>
      <c r="W70" s="56"/>
      <c r="X70" s="56"/>
      <c r="Y70" s="56"/>
      <c r="Z70" s="57"/>
      <c r="AA70" s="57"/>
      <c r="AB70" s="57"/>
      <c r="AC70" s="57"/>
      <c r="AD70" s="57"/>
      <c r="AE70" s="57"/>
      <c r="AF70" s="57"/>
      <c r="AG70" s="58"/>
      <c r="AH70" s="57"/>
      <c r="AI70" s="57"/>
      <c r="AJ70" s="59"/>
      <c r="AK70" s="57"/>
    </row>
    <row r="71" spans="21:37" s="53" customFormat="1" x14ac:dyDescent="0.25">
      <c r="U71" s="56"/>
      <c r="V71" s="56"/>
      <c r="W71" s="56"/>
      <c r="X71" s="56"/>
      <c r="Y71" s="56"/>
      <c r="Z71" s="57"/>
      <c r="AA71" s="57"/>
      <c r="AB71" s="57"/>
      <c r="AC71" s="57"/>
      <c r="AD71" s="57"/>
      <c r="AE71" s="57"/>
      <c r="AF71" s="57"/>
      <c r="AG71" s="58"/>
      <c r="AH71" s="57"/>
      <c r="AI71" s="57"/>
      <c r="AJ71" s="59"/>
      <c r="AK71" s="57"/>
    </row>
    <row r="72" spans="21:37" s="53" customFormat="1" x14ac:dyDescent="0.25">
      <c r="U72" s="56"/>
      <c r="V72" s="56"/>
      <c r="W72" s="56"/>
      <c r="X72" s="56"/>
      <c r="Y72" s="56"/>
      <c r="Z72" s="57"/>
      <c r="AA72" s="57"/>
      <c r="AB72" s="57"/>
      <c r="AC72" s="57"/>
      <c r="AD72" s="57"/>
      <c r="AE72" s="57"/>
      <c r="AF72" s="57"/>
      <c r="AG72" s="58"/>
      <c r="AH72" s="57"/>
      <c r="AI72" s="57"/>
      <c r="AJ72" s="59"/>
      <c r="AK72" s="57"/>
    </row>
    <row r="73" spans="21:37" s="53" customFormat="1" x14ac:dyDescent="0.25">
      <c r="U73" s="56"/>
      <c r="V73" s="56"/>
      <c r="W73" s="56"/>
      <c r="X73" s="56"/>
      <c r="Y73" s="56"/>
      <c r="Z73" s="57"/>
      <c r="AA73" s="57"/>
      <c r="AB73" s="57"/>
      <c r="AC73" s="57"/>
      <c r="AD73" s="57"/>
      <c r="AE73" s="57"/>
      <c r="AF73" s="57"/>
      <c r="AG73" s="58"/>
      <c r="AH73" s="57"/>
      <c r="AI73" s="57"/>
      <c r="AJ73" s="59"/>
      <c r="AK73" s="57"/>
    </row>
    <row r="74" spans="21:37" s="53" customFormat="1" x14ac:dyDescent="0.25">
      <c r="U74" s="56"/>
      <c r="V74" s="56"/>
      <c r="W74" s="56"/>
      <c r="X74" s="56"/>
      <c r="Y74" s="56"/>
      <c r="Z74" s="57"/>
      <c r="AA74" s="57"/>
      <c r="AB74" s="57"/>
      <c r="AC74" s="57"/>
      <c r="AD74" s="57"/>
      <c r="AE74" s="57"/>
      <c r="AF74" s="57"/>
      <c r="AG74" s="58"/>
      <c r="AH74" s="57"/>
      <c r="AI74" s="57"/>
      <c r="AJ74" s="59"/>
      <c r="AK74" s="57"/>
    </row>
    <row r="75" spans="21:37" s="53" customFormat="1" x14ac:dyDescent="0.25">
      <c r="U75" s="56"/>
      <c r="V75" s="56"/>
      <c r="W75" s="56"/>
      <c r="X75" s="56"/>
      <c r="Y75" s="56"/>
      <c r="Z75" s="57"/>
      <c r="AA75" s="57"/>
      <c r="AB75" s="57"/>
      <c r="AC75" s="57"/>
      <c r="AD75" s="57"/>
      <c r="AE75" s="57"/>
      <c r="AF75" s="57"/>
      <c r="AG75" s="58"/>
      <c r="AH75" s="57"/>
      <c r="AI75" s="57"/>
      <c r="AJ75" s="59"/>
      <c r="AK75" s="57"/>
    </row>
    <row r="76" spans="21:37" s="53" customFormat="1" x14ac:dyDescent="0.25">
      <c r="U76" s="56"/>
      <c r="V76" s="56"/>
      <c r="W76" s="56"/>
      <c r="X76" s="56"/>
      <c r="Y76" s="56"/>
      <c r="Z76" s="57"/>
      <c r="AA76" s="57"/>
      <c r="AB76" s="57"/>
      <c r="AC76" s="57"/>
      <c r="AD76" s="57"/>
      <c r="AE76" s="57"/>
      <c r="AF76" s="57"/>
      <c r="AG76" s="58"/>
      <c r="AH76" s="57"/>
      <c r="AI76" s="57"/>
      <c r="AJ76" s="59"/>
      <c r="AK76" s="57"/>
    </row>
    <row r="77" spans="21:37" s="53" customFormat="1" x14ac:dyDescent="0.25">
      <c r="U77" s="56"/>
      <c r="V77" s="56"/>
      <c r="W77" s="56"/>
      <c r="X77" s="56"/>
      <c r="Y77" s="56"/>
      <c r="Z77" s="57"/>
      <c r="AA77" s="57"/>
      <c r="AB77" s="57"/>
      <c r="AC77" s="57"/>
      <c r="AD77" s="57"/>
      <c r="AE77" s="57"/>
      <c r="AF77" s="57"/>
      <c r="AG77" s="58"/>
      <c r="AH77" s="57"/>
      <c r="AI77" s="57"/>
      <c r="AJ77" s="59"/>
      <c r="AK77" s="57"/>
    </row>
    <row r="78" spans="21:37" s="53" customFormat="1" x14ac:dyDescent="0.25">
      <c r="U78" s="56"/>
      <c r="V78" s="56"/>
      <c r="W78" s="56"/>
      <c r="X78" s="56"/>
      <c r="Y78" s="56"/>
      <c r="Z78" s="57"/>
      <c r="AA78" s="57"/>
      <c r="AB78" s="57"/>
      <c r="AC78" s="57"/>
      <c r="AD78" s="57"/>
      <c r="AE78" s="57"/>
      <c r="AF78" s="57"/>
      <c r="AG78" s="58"/>
      <c r="AH78" s="57"/>
      <c r="AI78" s="57"/>
      <c r="AJ78" s="59"/>
      <c r="AK78" s="57"/>
    </row>
    <row r="79" spans="21:37" s="53" customFormat="1" x14ac:dyDescent="0.25">
      <c r="U79" s="56"/>
      <c r="V79" s="56"/>
      <c r="W79" s="56"/>
      <c r="X79" s="56"/>
      <c r="Y79" s="56"/>
      <c r="Z79" s="57"/>
      <c r="AA79" s="57"/>
      <c r="AB79" s="57"/>
      <c r="AC79" s="57"/>
      <c r="AD79" s="57"/>
      <c r="AE79" s="57"/>
      <c r="AF79" s="57"/>
      <c r="AG79" s="58"/>
      <c r="AH79" s="57"/>
      <c r="AI79" s="57"/>
      <c r="AJ79" s="59"/>
      <c r="AK79" s="57"/>
    </row>
    <row r="80" spans="21:37" s="53" customFormat="1" x14ac:dyDescent="0.25">
      <c r="U80" s="56"/>
      <c r="V80" s="56"/>
      <c r="W80" s="56"/>
      <c r="X80" s="56"/>
      <c r="Y80" s="56"/>
      <c r="Z80" s="57"/>
      <c r="AA80" s="57"/>
      <c r="AB80" s="57"/>
      <c r="AC80" s="57"/>
      <c r="AD80" s="57"/>
      <c r="AE80" s="57"/>
      <c r="AF80" s="57"/>
      <c r="AG80" s="58"/>
      <c r="AH80" s="57"/>
      <c r="AI80" s="57"/>
      <c r="AJ80" s="59"/>
      <c r="AK80" s="57"/>
    </row>
    <row r="81" spans="21:37" s="53" customFormat="1" x14ac:dyDescent="0.25">
      <c r="U81" s="56"/>
      <c r="V81" s="56"/>
      <c r="W81" s="56"/>
      <c r="X81" s="56"/>
      <c r="Y81" s="56"/>
      <c r="Z81" s="57"/>
      <c r="AA81" s="57"/>
      <c r="AB81" s="57"/>
      <c r="AC81" s="57"/>
      <c r="AD81" s="57"/>
      <c r="AE81" s="57"/>
      <c r="AF81" s="57"/>
      <c r="AG81" s="58"/>
      <c r="AH81" s="57"/>
      <c r="AI81" s="57"/>
      <c r="AJ81" s="59"/>
      <c r="AK81" s="57"/>
    </row>
    <row r="82" spans="21:37" s="53" customFormat="1" x14ac:dyDescent="0.25">
      <c r="U82" s="56"/>
      <c r="V82" s="56"/>
      <c r="W82" s="56"/>
      <c r="X82" s="56"/>
      <c r="Y82" s="56"/>
      <c r="Z82" s="57"/>
      <c r="AA82" s="57"/>
      <c r="AB82" s="57"/>
      <c r="AC82" s="57"/>
      <c r="AD82" s="57"/>
      <c r="AE82" s="57"/>
      <c r="AF82" s="57"/>
      <c r="AG82" s="58"/>
      <c r="AH82" s="57"/>
      <c r="AI82" s="57"/>
      <c r="AJ82" s="59"/>
      <c r="AK82" s="57"/>
    </row>
    <row r="83" spans="21:37" s="53" customFormat="1" x14ac:dyDescent="0.25">
      <c r="U83" s="56"/>
      <c r="V83" s="56"/>
      <c r="W83" s="56"/>
      <c r="X83" s="56"/>
      <c r="Y83" s="56"/>
      <c r="Z83" s="57"/>
      <c r="AA83" s="57"/>
      <c r="AB83" s="57"/>
      <c r="AC83" s="57"/>
      <c r="AD83" s="57"/>
      <c r="AE83" s="57"/>
      <c r="AF83" s="57"/>
      <c r="AG83" s="58"/>
      <c r="AH83" s="57"/>
      <c r="AI83" s="57"/>
      <c r="AJ83" s="59"/>
      <c r="AK83" s="57"/>
    </row>
    <row r="84" spans="21:37" s="53" customFormat="1" x14ac:dyDescent="0.25">
      <c r="U84" s="56"/>
      <c r="V84" s="56"/>
      <c r="W84" s="56"/>
      <c r="X84" s="56"/>
      <c r="Y84" s="56"/>
      <c r="Z84" s="57"/>
      <c r="AA84" s="57"/>
      <c r="AB84" s="57"/>
      <c r="AC84" s="57"/>
      <c r="AD84" s="57"/>
      <c r="AE84" s="57"/>
      <c r="AF84" s="57"/>
      <c r="AG84" s="58"/>
      <c r="AH84" s="57"/>
      <c r="AI84" s="57"/>
      <c r="AJ84" s="59"/>
      <c r="AK84" s="57"/>
    </row>
    <row r="85" spans="21:37" s="53" customFormat="1" x14ac:dyDescent="0.25">
      <c r="U85" s="56"/>
      <c r="V85" s="56"/>
      <c r="W85" s="56"/>
      <c r="X85" s="56"/>
      <c r="Y85" s="56"/>
      <c r="Z85" s="57"/>
      <c r="AA85" s="57"/>
      <c r="AB85" s="57"/>
      <c r="AC85" s="57"/>
      <c r="AD85" s="57"/>
      <c r="AE85" s="57"/>
      <c r="AF85" s="57"/>
      <c r="AG85" s="58"/>
      <c r="AH85" s="57"/>
      <c r="AI85" s="57"/>
      <c r="AJ85" s="59"/>
      <c r="AK85" s="57"/>
    </row>
    <row r="86" spans="21:37" s="53" customFormat="1" x14ac:dyDescent="0.25">
      <c r="U86" s="56"/>
      <c r="V86" s="56"/>
      <c r="W86" s="56"/>
      <c r="X86" s="56"/>
      <c r="Y86" s="56"/>
      <c r="Z86" s="57"/>
      <c r="AA86" s="57"/>
      <c r="AB86" s="57"/>
      <c r="AC86" s="57"/>
      <c r="AD86" s="57"/>
      <c r="AE86" s="57"/>
      <c r="AF86" s="57"/>
      <c r="AG86" s="58"/>
      <c r="AH86" s="57"/>
      <c r="AI86" s="57"/>
      <c r="AJ86" s="59"/>
      <c r="AK86" s="57"/>
    </row>
    <row r="87" spans="21:37" s="53" customFormat="1" x14ac:dyDescent="0.25">
      <c r="U87" s="56"/>
      <c r="V87" s="56"/>
      <c r="W87" s="56"/>
      <c r="X87" s="56"/>
      <c r="Y87" s="56"/>
      <c r="Z87" s="57"/>
      <c r="AA87" s="57"/>
      <c r="AB87" s="57"/>
      <c r="AC87" s="57"/>
      <c r="AD87" s="57"/>
      <c r="AE87" s="57"/>
      <c r="AF87" s="57"/>
      <c r="AG87" s="58"/>
      <c r="AH87" s="57"/>
      <c r="AI87" s="57"/>
      <c r="AJ87" s="59"/>
      <c r="AK87" s="57"/>
    </row>
    <row r="88" spans="21:37" s="53" customFormat="1" x14ac:dyDescent="0.25">
      <c r="U88" s="56"/>
      <c r="V88" s="56"/>
      <c r="W88" s="56"/>
      <c r="X88" s="56"/>
      <c r="Y88" s="56"/>
      <c r="Z88" s="57"/>
      <c r="AA88" s="57"/>
      <c r="AB88" s="57"/>
      <c r="AC88" s="57"/>
      <c r="AD88" s="57"/>
      <c r="AE88" s="57"/>
      <c r="AF88" s="57"/>
      <c r="AG88" s="58"/>
      <c r="AH88" s="57"/>
      <c r="AI88" s="57"/>
      <c r="AJ88" s="59"/>
      <c r="AK88" s="57"/>
    </row>
    <row r="89" spans="21:37" s="53" customFormat="1" x14ac:dyDescent="0.25">
      <c r="U89" s="56"/>
      <c r="V89" s="56"/>
      <c r="W89" s="56"/>
      <c r="X89" s="56"/>
      <c r="Y89" s="56"/>
      <c r="Z89" s="57"/>
      <c r="AA89" s="57"/>
      <c r="AB89" s="57"/>
      <c r="AC89" s="57"/>
      <c r="AD89" s="57"/>
      <c r="AE89" s="57"/>
      <c r="AF89" s="57"/>
      <c r="AG89" s="58"/>
      <c r="AH89" s="57"/>
      <c r="AI89" s="57"/>
      <c r="AJ89" s="59"/>
      <c r="AK89" s="57"/>
    </row>
    <row r="90" spans="21:37" s="53" customFormat="1" x14ac:dyDescent="0.25">
      <c r="U90" s="56"/>
      <c r="V90" s="56"/>
      <c r="W90" s="56"/>
      <c r="X90" s="56"/>
      <c r="Y90" s="56"/>
      <c r="Z90" s="57"/>
      <c r="AA90" s="57"/>
      <c r="AB90" s="57"/>
      <c r="AC90" s="57"/>
      <c r="AD90" s="57"/>
      <c r="AE90" s="57"/>
      <c r="AF90" s="57"/>
      <c r="AG90" s="58"/>
      <c r="AH90" s="57"/>
      <c r="AI90" s="57"/>
      <c r="AJ90" s="59"/>
      <c r="AK90" s="57"/>
    </row>
    <row r="91" spans="21:37" s="53" customFormat="1" x14ac:dyDescent="0.25">
      <c r="U91" s="56"/>
      <c r="V91" s="56"/>
      <c r="W91" s="56"/>
      <c r="X91" s="56"/>
      <c r="Y91" s="56"/>
      <c r="Z91" s="57"/>
      <c r="AA91" s="57"/>
      <c r="AB91" s="57"/>
      <c r="AC91" s="57"/>
      <c r="AD91" s="57"/>
      <c r="AE91" s="57"/>
      <c r="AF91" s="57"/>
      <c r="AG91" s="58"/>
      <c r="AH91" s="57"/>
      <c r="AI91" s="57"/>
      <c r="AJ91" s="59"/>
      <c r="AK91" s="57"/>
    </row>
    <row r="92" spans="21:37" s="53" customFormat="1" x14ac:dyDescent="0.25">
      <c r="U92" s="56"/>
      <c r="V92" s="56"/>
      <c r="W92" s="56"/>
      <c r="X92" s="56"/>
      <c r="Y92" s="56"/>
      <c r="Z92" s="57"/>
      <c r="AA92" s="57"/>
      <c r="AB92" s="57"/>
      <c r="AC92" s="57"/>
      <c r="AD92" s="57"/>
      <c r="AE92" s="57"/>
      <c r="AF92" s="57"/>
      <c r="AG92" s="58"/>
      <c r="AH92" s="57"/>
      <c r="AI92" s="57"/>
      <c r="AJ92" s="59"/>
      <c r="AK92" s="57"/>
    </row>
    <row r="93" spans="21:37" s="53" customFormat="1" x14ac:dyDescent="0.25">
      <c r="U93" s="56"/>
      <c r="V93" s="56"/>
      <c r="W93" s="56"/>
      <c r="X93" s="56"/>
      <c r="Y93" s="56"/>
      <c r="Z93" s="57"/>
      <c r="AA93" s="57"/>
      <c r="AB93" s="57"/>
      <c r="AC93" s="57"/>
      <c r="AD93" s="57"/>
      <c r="AE93" s="57"/>
      <c r="AF93" s="57"/>
      <c r="AG93" s="58"/>
      <c r="AH93" s="57"/>
      <c r="AI93" s="57"/>
      <c r="AJ93" s="59"/>
      <c r="AK93" s="57"/>
    </row>
    <row r="94" spans="21:37" s="53" customFormat="1" x14ac:dyDescent="0.25">
      <c r="U94" s="56"/>
      <c r="V94" s="56"/>
      <c r="W94" s="56"/>
      <c r="X94" s="56"/>
      <c r="Y94" s="56"/>
      <c r="Z94" s="57"/>
      <c r="AA94" s="57"/>
      <c r="AB94" s="57"/>
      <c r="AC94" s="57"/>
      <c r="AD94" s="57"/>
      <c r="AE94" s="57"/>
      <c r="AF94" s="57"/>
      <c r="AG94" s="58"/>
      <c r="AH94" s="57"/>
      <c r="AI94" s="57"/>
      <c r="AJ94" s="59"/>
      <c r="AK94" s="57"/>
    </row>
    <row r="95" spans="21:37" s="53" customFormat="1" x14ac:dyDescent="0.25">
      <c r="U95" s="56"/>
      <c r="V95" s="56"/>
      <c r="W95" s="56"/>
      <c r="X95" s="56"/>
      <c r="Y95" s="56"/>
      <c r="Z95" s="57"/>
      <c r="AA95" s="57"/>
      <c r="AB95" s="57"/>
      <c r="AC95" s="57"/>
      <c r="AD95" s="57"/>
      <c r="AE95" s="57"/>
      <c r="AF95" s="57"/>
      <c r="AG95" s="58"/>
      <c r="AH95" s="57"/>
      <c r="AI95" s="57"/>
      <c r="AJ95" s="59"/>
      <c r="AK95" s="57"/>
    </row>
    <row r="96" spans="21:37" s="53" customFormat="1" x14ac:dyDescent="0.25">
      <c r="U96" s="56"/>
      <c r="V96" s="56"/>
      <c r="W96" s="56"/>
      <c r="X96" s="56"/>
      <c r="Y96" s="56"/>
      <c r="Z96" s="57"/>
      <c r="AA96" s="57"/>
      <c r="AB96" s="57"/>
      <c r="AC96" s="57"/>
      <c r="AD96" s="57"/>
      <c r="AE96" s="57"/>
      <c r="AF96" s="57"/>
      <c r="AG96" s="58"/>
      <c r="AH96" s="57"/>
      <c r="AI96" s="57"/>
      <c r="AJ96" s="59"/>
      <c r="AK96" s="57"/>
    </row>
    <row r="97" spans="1:54" s="53" customFormat="1" x14ac:dyDescent="0.25">
      <c r="U97" s="56"/>
      <c r="V97" s="56"/>
      <c r="W97" s="56"/>
      <c r="X97" s="56"/>
      <c r="Y97" s="56"/>
      <c r="Z97" s="57"/>
      <c r="AA97" s="57"/>
      <c r="AB97" s="57"/>
      <c r="AC97" s="57"/>
      <c r="AD97" s="57"/>
      <c r="AE97" s="57"/>
      <c r="AF97" s="57"/>
      <c r="AG97" s="58"/>
      <c r="AH97" s="57"/>
      <c r="AI97" s="57"/>
      <c r="AJ97" s="59"/>
      <c r="AK97" s="57"/>
    </row>
    <row r="98" spans="1:54" s="53" customFormat="1" x14ac:dyDescent="0.25">
      <c r="U98" s="56"/>
      <c r="V98" s="56"/>
      <c r="W98" s="56"/>
      <c r="X98" s="56"/>
      <c r="Y98" s="56"/>
      <c r="Z98" s="57"/>
      <c r="AA98" s="57"/>
      <c r="AB98" s="57"/>
      <c r="AC98" s="57"/>
      <c r="AD98" s="57"/>
      <c r="AE98" s="57"/>
      <c r="AF98" s="57"/>
      <c r="AG98" s="58"/>
      <c r="AH98" s="57"/>
      <c r="AI98" s="57"/>
      <c r="AJ98" s="59"/>
      <c r="AK98" s="57"/>
    </row>
    <row r="99" spans="1:54" s="53" customFormat="1" x14ac:dyDescent="0.25">
      <c r="U99" s="56"/>
      <c r="V99" s="56"/>
      <c r="W99" s="56"/>
      <c r="X99" s="56"/>
      <c r="Y99" s="56"/>
      <c r="Z99" s="57"/>
      <c r="AA99" s="57"/>
      <c r="AB99" s="57"/>
      <c r="AC99" s="57"/>
      <c r="AD99" s="57"/>
      <c r="AE99" s="57"/>
      <c r="AF99" s="57"/>
      <c r="AG99" s="58"/>
      <c r="AH99" s="57"/>
      <c r="AI99" s="57"/>
      <c r="AJ99" s="59"/>
      <c r="AK99" s="57"/>
    </row>
    <row r="100" spans="1:54" s="53" customFormat="1" x14ac:dyDescent="0.25">
      <c r="U100" s="56"/>
      <c r="V100" s="56"/>
      <c r="W100" s="56"/>
      <c r="X100" s="56"/>
      <c r="Y100" s="56"/>
      <c r="Z100" s="57"/>
      <c r="AA100" s="57"/>
      <c r="AB100" s="57"/>
      <c r="AC100" s="57"/>
      <c r="AD100" s="57"/>
      <c r="AE100" s="57"/>
      <c r="AF100" s="57"/>
      <c r="AG100" s="58"/>
      <c r="AH100" s="57"/>
      <c r="AI100" s="57"/>
      <c r="AJ100" s="59"/>
      <c r="AK100" s="57"/>
    </row>
    <row r="101" spans="1:54" s="53" customFormat="1" x14ac:dyDescent="0.25">
      <c r="U101" s="56"/>
      <c r="V101" s="56"/>
      <c r="W101" s="56"/>
      <c r="X101" s="56"/>
      <c r="Y101" s="56"/>
      <c r="Z101" s="57"/>
      <c r="AA101" s="57"/>
      <c r="AB101" s="57"/>
      <c r="AC101" s="57"/>
      <c r="AD101" s="57"/>
      <c r="AE101" s="57"/>
      <c r="AF101" s="57"/>
      <c r="AG101" s="58"/>
      <c r="AH101" s="57"/>
      <c r="AI101" s="57"/>
      <c r="AJ101" s="59"/>
      <c r="AK101" s="57"/>
    </row>
    <row r="102" spans="1:54" s="53" customFormat="1" x14ac:dyDescent="0.25">
      <c r="U102" s="56"/>
      <c r="V102" s="56"/>
      <c r="W102" s="56"/>
      <c r="X102" s="56"/>
      <c r="Y102" s="56"/>
      <c r="Z102" s="57"/>
      <c r="AA102" s="57"/>
      <c r="AB102" s="57"/>
      <c r="AC102" s="57"/>
      <c r="AD102" s="57"/>
      <c r="AE102" s="57"/>
      <c r="AF102" s="57"/>
      <c r="AG102" s="58"/>
      <c r="AH102" s="57"/>
      <c r="AI102" s="57"/>
      <c r="AJ102" s="59"/>
      <c r="AK102" s="57"/>
    </row>
    <row r="103" spans="1:54" s="53" customFormat="1" x14ac:dyDescent="0.25">
      <c r="U103" s="56"/>
      <c r="V103" s="56"/>
      <c r="W103" s="56"/>
      <c r="X103" s="56"/>
      <c r="Y103" s="56"/>
      <c r="Z103" s="57"/>
      <c r="AA103" s="57"/>
      <c r="AB103" s="57"/>
      <c r="AC103" s="57"/>
      <c r="AD103" s="57"/>
      <c r="AE103" s="57"/>
      <c r="AF103" s="57"/>
      <c r="AG103" s="58"/>
      <c r="AH103" s="57"/>
      <c r="AI103" s="57"/>
      <c r="AJ103" s="59"/>
      <c r="AK103" s="57"/>
    </row>
    <row r="104" spans="1:54" s="53" customFormat="1" x14ac:dyDescent="0.25">
      <c r="U104" s="56"/>
      <c r="V104" s="56"/>
      <c r="W104" s="56"/>
      <c r="X104" s="56"/>
      <c r="Y104" s="56"/>
      <c r="Z104" s="57"/>
      <c r="AA104" s="57"/>
      <c r="AB104" s="57"/>
      <c r="AC104" s="57"/>
      <c r="AD104" s="57"/>
      <c r="AE104" s="57"/>
      <c r="AF104" s="57"/>
      <c r="AG104" s="58"/>
      <c r="AH104" s="57"/>
      <c r="AI104" s="57"/>
      <c r="AJ104" s="59"/>
      <c r="AK104" s="57"/>
    </row>
    <row r="105" spans="1:54" s="7" customForma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1"/>
      <c r="V105" s="1"/>
      <c r="W105" s="1"/>
      <c r="X105" s="1"/>
      <c r="Y105" s="1"/>
      <c r="Z105" s="2"/>
      <c r="AA105" s="3"/>
      <c r="AB105" s="3"/>
      <c r="AC105" s="3"/>
      <c r="AD105" s="3"/>
      <c r="AE105" s="3"/>
      <c r="AF105" s="3"/>
      <c r="AG105" s="4"/>
      <c r="AH105" s="3"/>
      <c r="AI105" s="3"/>
      <c r="AJ105" s="5"/>
      <c r="AK105" s="6"/>
    </row>
    <row r="106" spans="1:54" s="7" customForma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1"/>
      <c r="V106" s="1"/>
      <c r="W106" s="1"/>
      <c r="X106" s="1"/>
      <c r="Y106" s="1"/>
      <c r="Z106" s="2"/>
      <c r="AA106" s="3"/>
      <c r="AB106" s="3"/>
      <c r="AC106" s="3"/>
      <c r="AD106" s="3"/>
      <c r="AE106" s="3"/>
      <c r="AF106" s="3"/>
      <c r="AG106" s="4"/>
      <c r="AH106" s="3"/>
      <c r="AI106" s="3"/>
      <c r="AJ106" s="5"/>
      <c r="AK106" s="6"/>
    </row>
    <row r="107" spans="1:54" s="7" customForma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1"/>
      <c r="V107" s="1"/>
      <c r="W107" s="1"/>
      <c r="X107" s="1"/>
      <c r="Y107" s="1"/>
      <c r="Z107" s="2"/>
      <c r="AA107" s="3"/>
      <c r="AB107" s="3"/>
      <c r="AC107" s="3"/>
      <c r="AD107" s="3"/>
      <c r="AE107" s="3"/>
      <c r="AF107" s="3"/>
      <c r="AG107" s="4"/>
      <c r="AH107" s="3"/>
      <c r="AI107" s="3"/>
      <c r="AJ107" s="5"/>
      <c r="AK107" s="6"/>
    </row>
    <row r="108" spans="1:54" s="7" customForma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1"/>
      <c r="V108" s="1"/>
      <c r="W108" s="1"/>
      <c r="X108" s="1"/>
      <c r="Y108" s="1"/>
      <c r="Z108" s="2"/>
      <c r="AA108" s="3"/>
      <c r="AB108" s="3"/>
      <c r="AC108" s="3"/>
      <c r="AD108" s="3"/>
      <c r="AE108" s="3"/>
      <c r="AF108" s="3"/>
      <c r="AG108" s="4"/>
      <c r="AH108" s="3"/>
      <c r="AI108" s="3"/>
      <c r="AJ108" s="5"/>
      <c r="AK108" s="6"/>
    </row>
    <row r="109" spans="1:54" s="7" customForma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1"/>
      <c r="V109" s="1"/>
      <c r="W109" s="1"/>
      <c r="X109" s="1"/>
      <c r="Y109" s="1"/>
      <c r="Z109" s="2"/>
      <c r="AA109" s="3"/>
      <c r="AB109" s="3"/>
      <c r="AC109" s="3"/>
      <c r="AD109" s="3"/>
      <c r="AE109" s="3"/>
      <c r="AF109" s="3"/>
      <c r="AG109" s="4"/>
      <c r="AH109" s="3"/>
      <c r="AI109" s="3"/>
      <c r="AJ109" s="5"/>
      <c r="AK109" s="6"/>
    </row>
    <row r="110" spans="1:54" s="7" customForma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1"/>
      <c r="V110" s="1"/>
      <c r="W110" s="1"/>
      <c r="X110" s="1"/>
      <c r="Y110" s="1"/>
      <c r="Z110" s="2"/>
      <c r="AA110" s="3"/>
      <c r="AB110" s="3"/>
      <c r="AC110" s="3"/>
      <c r="AD110" s="3"/>
      <c r="AE110" s="3"/>
      <c r="AF110" s="3"/>
      <c r="AG110" s="4"/>
      <c r="AH110" s="3"/>
      <c r="AI110" s="3"/>
      <c r="AJ110" s="5"/>
      <c r="AK110" s="6"/>
    </row>
    <row r="111" spans="1:54" s="7" customForma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1"/>
      <c r="V111" s="1"/>
      <c r="W111" s="1"/>
      <c r="X111" s="1"/>
      <c r="Y111" s="1"/>
      <c r="Z111" s="2"/>
      <c r="AA111" s="3"/>
      <c r="AB111" s="3"/>
      <c r="AC111" s="3"/>
      <c r="AD111" s="3"/>
      <c r="AE111" s="3"/>
      <c r="AF111" s="3"/>
      <c r="AG111" s="4"/>
      <c r="AH111" s="3"/>
      <c r="AI111" s="3"/>
      <c r="AJ111" s="5"/>
      <c r="AK111" s="6"/>
    </row>
    <row r="112" spans="1:54" s="1" customForma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Z112" s="2"/>
      <c r="AA112" s="3"/>
      <c r="AB112" s="3"/>
      <c r="AC112" s="3"/>
      <c r="AD112" s="3"/>
      <c r="AE112" s="3"/>
      <c r="AF112" s="3"/>
      <c r="AG112" s="4"/>
      <c r="AH112" s="3"/>
      <c r="AI112" s="3"/>
      <c r="AJ112" s="5"/>
      <c r="AK112" s="6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</row>
    <row r="113" spans="1:54" s="1" customForma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Z113" s="2"/>
      <c r="AA113" s="3"/>
      <c r="AB113" s="3"/>
      <c r="AC113" s="3"/>
      <c r="AD113" s="3"/>
      <c r="AE113" s="3"/>
      <c r="AF113" s="3"/>
      <c r="AG113" s="4"/>
      <c r="AH113" s="3"/>
      <c r="AI113" s="3"/>
      <c r="AJ113" s="5"/>
      <c r="AK113" s="6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</row>
    <row r="114" spans="1:54" s="1" customForma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Z114" s="2"/>
      <c r="AA114" s="3"/>
      <c r="AB114" s="3"/>
      <c r="AC114" s="3"/>
      <c r="AD114" s="3"/>
      <c r="AE114" s="3"/>
      <c r="AF114" s="3"/>
      <c r="AG114" s="4"/>
      <c r="AH114" s="3"/>
      <c r="AI114" s="3"/>
      <c r="AJ114" s="5"/>
      <c r="AK114" s="6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</row>
    <row r="115" spans="1:54" s="1" customForma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Z115" s="2"/>
      <c r="AA115" s="3"/>
      <c r="AB115" s="3"/>
      <c r="AC115" s="3"/>
      <c r="AD115" s="3"/>
      <c r="AE115" s="3"/>
      <c r="AF115" s="3"/>
      <c r="AG115" s="4"/>
      <c r="AH115" s="3"/>
      <c r="AI115" s="3"/>
      <c r="AJ115" s="5"/>
      <c r="AK115" s="6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</row>
    <row r="116" spans="1:54" s="1" customForma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Z116" s="2"/>
      <c r="AA116" s="3"/>
      <c r="AB116" s="3"/>
      <c r="AC116" s="3"/>
      <c r="AD116" s="3"/>
      <c r="AE116" s="3"/>
      <c r="AF116" s="3"/>
      <c r="AG116" s="4"/>
      <c r="AH116" s="3"/>
      <c r="AI116" s="3"/>
      <c r="AJ116" s="5"/>
      <c r="AK116" s="6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</row>
    <row r="117" spans="1:54" s="1" customForma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Z117" s="2"/>
      <c r="AA117" s="3"/>
      <c r="AB117" s="3"/>
      <c r="AC117" s="3"/>
      <c r="AD117" s="3"/>
      <c r="AE117" s="3"/>
      <c r="AF117" s="3"/>
      <c r="AG117" s="4"/>
      <c r="AH117" s="3"/>
      <c r="AI117" s="3"/>
      <c r="AJ117" s="5"/>
      <c r="AK117" s="6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</row>
    <row r="118" spans="1:54" s="1" customForma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Z118" s="2"/>
      <c r="AA118" s="3"/>
      <c r="AB118" s="3"/>
      <c r="AC118" s="3"/>
      <c r="AD118" s="3"/>
      <c r="AE118" s="3"/>
      <c r="AF118" s="3"/>
      <c r="AG118" s="4"/>
      <c r="AH118" s="3"/>
      <c r="AI118" s="3"/>
      <c r="AJ118" s="5"/>
      <c r="AK118" s="6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</row>
    <row r="119" spans="1:54" s="1" customForma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Z119" s="2"/>
      <c r="AA119" s="3"/>
      <c r="AB119" s="3"/>
      <c r="AC119" s="3"/>
      <c r="AD119" s="3"/>
      <c r="AE119" s="3"/>
      <c r="AF119" s="3"/>
      <c r="AG119" s="4"/>
      <c r="AH119" s="3"/>
      <c r="AI119" s="3"/>
      <c r="AJ119" s="5"/>
      <c r="AK119" s="6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</row>
    <row r="120" spans="1:54" s="1" customForma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Z120" s="2"/>
      <c r="AA120" s="3"/>
      <c r="AB120" s="3"/>
      <c r="AC120" s="3"/>
      <c r="AD120" s="3"/>
      <c r="AE120" s="3"/>
      <c r="AF120" s="3"/>
      <c r="AG120" s="4"/>
      <c r="AH120" s="3"/>
      <c r="AI120" s="3"/>
      <c r="AJ120" s="5"/>
      <c r="AK120" s="6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</row>
    <row r="121" spans="1:54" s="1" customForma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Z121" s="2"/>
      <c r="AA121" s="3"/>
      <c r="AB121" s="3"/>
      <c r="AC121" s="3"/>
      <c r="AD121" s="3"/>
      <c r="AE121" s="3"/>
      <c r="AF121" s="3"/>
      <c r="AG121" s="4"/>
      <c r="AH121" s="3"/>
      <c r="AI121" s="3"/>
      <c r="AJ121" s="5"/>
      <c r="AK121" s="6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</row>
    <row r="122" spans="1:54" s="1" customForma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Z122" s="2"/>
      <c r="AA122" s="3"/>
      <c r="AB122" s="3"/>
      <c r="AC122" s="3"/>
      <c r="AD122" s="3"/>
      <c r="AE122" s="3"/>
      <c r="AF122" s="3"/>
      <c r="AG122" s="4"/>
      <c r="AH122" s="3"/>
      <c r="AI122" s="3"/>
      <c r="AJ122" s="5"/>
      <c r="AK122" s="6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</row>
    <row r="123" spans="1:54" s="1" customForma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Z123" s="2"/>
      <c r="AA123" s="3"/>
      <c r="AB123" s="3"/>
      <c r="AC123" s="3"/>
      <c r="AD123" s="3"/>
      <c r="AE123" s="3"/>
      <c r="AF123" s="3"/>
      <c r="AG123" s="4"/>
      <c r="AH123" s="3"/>
      <c r="AI123" s="3"/>
      <c r="AJ123" s="5"/>
      <c r="AK123" s="6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</row>
    <row r="124" spans="1:54" s="1" customForma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Z124" s="2"/>
      <c r="AA124" s="3"/>
      <c r="AB124" s="3"/>
      <c r="AC124" s="3"/>
      <c r="AD124" s="3"/>
      <c r="AE124" s="3"/>
      <c r="AF124" s="3"/>
      <c r="AG124" s="4"/>
      <c r="AH124" s="3"/>
      <c r="AI124" s="3"/>
      <c r="AJ124" s="5"/>
      <c r="AK124" s="6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</row>
    <row r="125" spans="1:54" s="1" customForma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Z125" s="2"/>
      <c r="AA125" s="3"/>
      <c r="AB125" s="3"/>
      <c r="AC125" s="3"/>
      <c r="AD125" s="3"/>
      <c r="AE125" s="3"/>
      <c r="AF125" s="3"/>
      <c r="AG125" s="4"/>
      <c r="AH125" s="3"/>
      <c r="AI125" s="3"/>
      <c r="AJ125" s="5"/>
      <c r="AK125" s="6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</row>
    <row r="126" spans="1:54" s="1" customForma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Z126" s="2"/>
      <c r="AA126" s="3"/>
      <c r="AB126" s="3"/>
      <c r="AC126" s="3"/>
      <c r="AD126" s="3"/>
      <c r="AE126" s="3"/>
      <c r="AF126" s="3"/>
      <c r="AG126" s="4"/>
      <c r="AH126" s="3"/>
      <c r="AI126" s="3"/>
      <c r="AJ126" s="5"/>
      <c r="AK126" s="6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</row>
    <row r="127" spans="1:54" s="1" customForma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Z127" s="2"/>
      <c r="AA127" s="3"/>
      <c r="AB127" s="3"/>
      <c r="AC127" s="3"/>
      <c r="AD127" s="3"/>
      <c r="AE127" s="3"/>
      <c r="AF127" s="3"/>
      <c r="AG127" s="4"/>
      <c r="AH127" s="3"/>
      <c r="AI127" s="3"/>
      <c r="AJ127" s="5"/>
      <c r="AK127" s="6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</row>
    <row r="128" spans="1:54" s="1" customForma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Z128" s="2"/>
      <c r="AA128" s="3"/>
      <c r="AB128" s="3"/>
      <c r="AC128" s="3"/>
      <c r="AD128" s="3"/>
      <c r="AE128" s="3"/>
      <c r="AF128" s="3"/>
      <c r="AG128" s="4"/>
      <c r="AH128" s="3"/>
      <c r="AI128" s="3"/>
      <c r="AJ128" s="5"/>
      <c r="AK128" s="6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</row>
    <row r="129" spans="1:54" s="1" customForma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Z129" s="2"/>
      <c r="AA129" s="3"/>
      <c r="AB129" s="3"/>
      <c r="AC129" s="3"/>
      <c r="AD129" s="3"/>
      <c r="AE129" s="3"/>
      <c r="AF129" s="3"/>
      <c r="AG129" s="4"/>
      <c r="AH129" s="3"/>
      <c r="AI129" s="3"/>
      <c r="AJ129" s="5"/>
      <c r="AK129" s="6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</row>
    <row r="130" spans="1:54" s="1" customForma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Z130" s="2"/>
      <c r="AA130" s="3"/>
      <c r="AB130" s="3"/>
      <c r="AC130" s="3"/>
      <c r="AD130" s="3"/>
      <c r="AE130" s="3"/>
      <c r="AF130" s="3"/>
      <c r="AG130" s="4"/>
      <c r="AH130" s="3"/>
      <c r="AI130" s="3"/>
      <c r="AJ130" s="5"/>
      <c r="AK130" s="6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</row>
    <row r="131" spans="1:54" s="1" customForma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Z131" s="2"/>
      <c r="AA131" s="3"/>
      <c r="AB131" s="3"/>
      <c r="AC131" s="3"/>
      <c r="AD131" s="3"/>
      <c r="AE131" s="3"/>
      <c r="AF131" s="3"/>
      <c r="AG131" s="4"/>
      <c r="AH131" s="3"/>
      <c r="AI131" s="3"/>
      <c r="AJ131" s="5"/>
      <c r="AK131" s="6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</row>
    <row r="132" spans="1:54" s="1" customForma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Z132" s="2"/>
      <c r="AA132" s="3"/>
      <c r="AB132" s="3"/>
      <c r="AC132" s="3"/>
      <c r="AD132" s="3"/>
      <c r="AE132" s="3"/>
      <c r="AF132" s="3"/>
      <c r="AG132" s="4"/>
      <c r="AH132" s="3"/>
      <c r="AI132" s="3"/>
      <c r="AJ132" s="5"/>
      <c r="AK132" s="6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</row>
    <row r="133" spans="1:54" s="1" customForma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Z133" s="2"/>
      <c r="AA133" s="3"/>
      <c r="AB133" s="3"/>
      <c r="AC133" s="3"/>
      <c r="AD133" s="3"/>
      <c r="AE133" s="3"/>
      <c r="AF133" s="3"/>
      <c r="AG133" s="4"/>
      <c r="AH133" s="3"/>
      <c r="AI133" s="3"/>
      <c r="AJ133" s="5"/>
      <c r="AK133" s="6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</row>
    <row r="134" spans="1:54" s="1" customForma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Z134" s="2"/>
      <c r="AA134" s="3"/>
      <c r="AB134" s="3"/>
      <c r="AC134" s="3"/>
      <c r="AD134" s="3"/>
      <c r="AE134" s="3"/>
      <c r="AF134" s="3"/>
      <c r="AG134" s="4"/>
      <c r="AH134" s="3"/>
      <c r="AI134" s="3"/>
      <c r="AJ134" s="5"/>
      <c r="AK134" s="6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</row>
    <row r="135" spans="1:54" s="1" customForma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Z135" s="2"/>
      <c r="AA135" s="3"/>
      <c r="AB135" s="3"/>
      <c r="AC135" s="3"/>
      <c r="AD135" s="3"/>
      <c r="AE135" s="3"/>
      <c r="AF135" s="3"/>
      <c r="AG135" s="4"/>
      <c r="AH135" s="3"/>
      <c r="AI135" s="3"/>
      <c r="AJ135" s="5"/>
      <c r="AK135" s="6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</row>
    <row r="136" spans="1:54" s="1" customForma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Z136" s="2"/>
      <c r="AA136" s="3"/>
      <c r="AB136" s="3"/>
      <c r="AC136" s="3"/>
      <c r="AD136" s="3"/>
      <c r="AE136" s="3"/>
      <c r="AF136" s="3"/>
      <c r="AG136" s="4"/>
      <c r="AH136" s="3"/>
      <c r="AI136" s="3"/>
      <c r="AJ136" s="5"/>
      <c r="AK136" s="6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</row>
    <row r="137" spans="1:54" s="1" customForma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Z137" s="2"/>
      <c r="AA137" s="3"/>
      <c r="AB137" s="3"/>
      <c r="AC137" s="3"/>
      <c r="AD137" s="3"/>
      <c r="AE137" s="3"/>
      <c r="AF137" s="3"/>
      <c r="AG137" s="4"/>
      <c r="AH137" s="3"/>
      <c r="AI137" s="3"/>
      <c r="AJ137" s="5"/>
      <c r="AK137" s="6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</row>
    <row r="138" spans="1:54" s="1" customForma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Z138" s="2"/>
      <c r="AA138" s="3"/>
      <c r="AB138" s="3"/>
      <c r="AC138" s="3"/>
      <c r="AD138" s="3"/>
      <c r="AE138" s="3"/>
      <c r="AF138" s="3"/>
      <c r="AG138" s="4"/>
      <c r="AH138" s="3"/>
      <c r="AI138" s="3"/>
      <c r="AJ138" s="5"/>
      <c r="AK138" s="6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</row>
    <row r="139" spans="1:54" s="1" customForma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Z139" s="2"/>
      <c r="AA139" s="3"/>
      <c r="AB139" s="3"/>
      <c r="AC139" s="3"/>
      <c r="AD139" s="3"/>
      <c r="AE139" s="3"/>
      <c r="AF139" s="3"/>
      <c r="AG139" s="4"/>
      <c r="AH139" s="3"/>
      <c r="AI139" s="3"/>
      <c r="AJ139" s="5"/>
      <c r="AK139" s="6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</row>
    <row r="140" spans="1:54" s="1" customForma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Z140" s="2"/>
      <c r="AA140" s="3"/>
      <c r="AB140" s="3"/>
      <c r="AC140" s="3"/>
      <c r="AD140" s="3"/>
      <c r="AE140" s="3"/>
      <c r="AF140" s="3"/>
      <c r="AG140" s="4"/>
      <c r="AH140" s="3"/>
      <c r="AI140" s="3"/>
      <c r="AJ140" s="5"/>
      <c r="AK140" s="6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</row>
    <row r="141" spans="1:54" s="1" customForma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Z141" s="2"/>
      <c r="AA141" s="3"/>
      <c r="AB141" s="3"/>
      <c r="AC141" s="3"/>
      <c r="AD141" s="3"/>
      <c r="AE141" s="3"/>
      <c r="AF141" s="3"/>
      <c r="AG141" s="4"/>
      <c r="AH141" s="3"/>
      <c r="AI141" s="3"/>
      <c r="AJ141" s="5"/>
      <c r="AK141" s="6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</row>
    <row r="142" spans="1:54" s="1" customForma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Z142" s="2"/>
      <c r="AA142" s="3"/>
      <c r="AB142" s="3"/>
      <c r="AC142" s="3"/>
      <c r="AD142" s="3"/>
      <c r="AE142" s="3"/>
      <c r="AF142" s="3"/>
      <c r="AG142" s="4"/>
      <c r="AH142" s="3"/>
      <c r="AI142" s="3"/>
      <c r="AJ142" s="5"/>
      <c r="AK142" s="6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</row>
    <row r="143" spans="1:54" s="1" customForma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Z143" s="2"/>
      <c r="AA143" s="3"/>
      <c r="AB143" s="3"/>
      <c r="AC143" s="3"/>
      <c r="AD143" s="3"/>
      <c r="AE143" s="3"/>
      <c r="AF143" s="3"/>
      <c r="AG143" s="4"/>
      <c r="AH143" s="3"/>
      <c r="AI143" s="3"/>
      <c r="AJ143" s="5"/>
      <c r="AK143" s="6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</row>
    <row r="144" spans="1:54" s="1" customForma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Z144" s="2"/>
      <c r="AA144" s="3"/>
      <c r="AB144" s="3"/>
      <c r="AC144" s="3"/>
      <c r="AD144" s="3"/>
      <c r="AE144" s="3"/>
      <c r="AF144" s="3"/>
      <c r="AG144" s="4"/>
      <c r="AH144" s="3"/>
      <c r="AI144" s="3"/>
      <c r="AJ144" s="5"/>
      <c r="AK144" s="6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</row>
    <row r="145" spans="1:54" s="1" customForma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Z145" s="2"/>
      <c r="AA145" s="3"/>
      <c r="AB145" s="3"/>
      <c r="AC145" s="3"/>
      <c r="AD145" s="3"/>
      <c r="AE145" s="3"/>
      <c r="AF145" s="3"/>
      <c r="AG145" s="4"/>
      <c r="AH145" s="3"/>
      <c r="AI145" s="3"/>
      <c r="AJ145" s="5"/>
      <c r="AK145" s="6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</row>
    <row r="146" spans="1:54" s="1" customForma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Z146" s="2"/>
      <c r="AA146" s="3"/>
      <c r="AB146" s="3"/>
      <c r="AC146" s="3"/>
      <c r="AD146" s="3"/>
      <c r="AE146" s="3"/>
      <c r="AF146" s="3"/>
      <c r="AG146" s="4"/>
      <c r="AH146" s="3"/>
      <c r="AI146" s="3"/>
      <c r="AJ146" s="5"/>
      <c r="AK146" s="6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</row>
    <row r="147" spans="1:54" s="1" customForma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Z147" s="2"/>
      <c r="AA147" s="3"/>
      <c r="AB147" s="3"/>
      <c r="AC147" s="3"/>
      <c r="AD147" s="3"/>
      <c r="AE147" s="3"/>
      <c r="AF147" s="3"/>
      <c r="AG147" s="4"/>
      <c r="AH147" s="3"/>
      <c r="AI147" s="3"/>
      <c r="AJ147" s="5"/>
      <c r="AK147" s="6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</row>
    <row r="148" spans="1:54" s="1" customForma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Z148" s="2"/>
      <c r="AA148" s="3"/>
      <c r="AB148" s="3"/>
      <c r="AC148" s="3"/>
      <c r="AD148" s="3"/>
      <c r="AE148" s="3"/>
      <c r="AF148" s="3"/>
      <c r="AG148" s="4"/>
      <c r="AH148" s="3"/>
      <c r="AI148" s="3"/>
      <c r="AJ148" s="5"/>
      <c r="AK148" s="6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</row>
    <row r="149" spans="1:54" s="1" customForma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Z149" s="2"/>
      <c r="AA149" s="3"/>
      <c r="AB149" s="3"/>
      <c r="AC149" s="3"/>
      <c r="AD149" s="3"/>
      <c r="AE149" s="3"/>
      <c r="AF149" s="3"/>
      <c r="AG149" s="4"/>
      <c r="AH149" s="3"/>
      <c r="AI149" s="3"/>
      <c r="AJ149" s="5"/>
      <c r="AK149" s="6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</row>
    <row r="150" spans="1:54" s="1" customForma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Z150" s="2"/>
      <c r="AA150" s="3"/>
      <c r="AB150" s="3"/>
      <c r="AC150" s="3"/>
      <c r="AD150" s="3"/>
      <c r="AE150" s="3"/>
      <c r="AF150" s="3"/>
      <c r="AG150" s="4"/>
      <c r="AH150" s="3"/>
      <c r="AI150" s="3"/>
      <c r="AJ150" s="5"/>
      <c r="AK150" s="6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</row>
    <row r="151" spans="1:54" s="1" customForma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Z151" s="2"/>
      <c r="AA151" s="3"/>
      <c r="AB151" s="3"/>
      <c r="AC151" s="3"/>
      <c r="AD151" s="3"/>
      <c r="AE151" s="3"/>
      <c r="AF151" s="3"/>
      <c r="AG151" s="4"/>
      <c r="AH151" s="3"/>
      <c r="AI151" s="3"/>
      <c r="AJ151" s="5"/>
      <c r="AK151" s="6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</row>
    <row r="152" spans="1:54" s="1" customForma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Z152" s="2"/>
      <c r="AA152" s="3"/>
      <c r="AB152" s="3"/>
      <c r="AC152" s="3"/>
      <c r="AD152" s="3"/>
      <c r="AE152" s="3"/>
      <c r="AF152" s="3"/>
      <c r="AG152" s="4"/>
      <c r="AH152" s="3"/>
      <c r="AI152" s="3"/>
      <c r="AJ152" s="5"/>
      <c r="AK152" s="6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</row>
    <row r="153" spans="1:54" s="1" customForma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Z153" s="2"/>
      <c r="AA153" s="3"/>
      <c r="AB153" s="3"/>
      <c r="AC153" s="3"/>
      <c r="AD153" s="3"/>
      <c r="AE153" s="3"/>
      <c r="AF153" s="3"/>
      <c r="AG153" s="4"/>
      <c r="AH153" s="3"/>
      <c r="AI153" s="3"/>
      <c r="AJ153" s="5"/>
      <c r="AK153" s="6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</row>
    <row r="154" spans="1:54" s="1" customForma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Z154" s="2"/>
      <c r="AA154" s="3"/>
      <c r="AB154" s="3"/>
      <c r="AC154" s="3"/>
      <c r="AD154" s="3"/>
      <c r="AE154" s="3"/>
      <c r="AF154" s="3"/>
      <c r="AG154" s="4"/>
      <c r="AH154" s="3"/>
      <c r="AI154" s="3"/>
      <c r="AJ154" s="5"/>
      <c r="AK154" s="6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</row>
    <row r="155" spans="1:54" s="1" customForma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Z155" s="2"/>
      <c r="AA155" s="3"/>
      <c r="AB155" s="3"/>
      <c r="AC155" s="3"/>
      <c r="AD155" s="3"/>
      <c r="AE155" s="3"/>
      <c r="AF155" s="3"/>
      <c r="AG155" s="4"/>
      <c r="AH155" s="3"/>
      <c r="AI155" s="3"/>
      <c r="AJ155" s="5"/>
      <c r="AK155" s="6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</row>
    <row r="156" spans="1:54" s="1" customForma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Z156" s="2"/>
      <c r="AA156" s="3"/>
      <c r="AB156" s="3"/>
      <c r="AC156" s="3"/>
      <c r="AD156" s="3"/>
      <c r="AE156" s="3"/>
      <c r="AF156" s="3"/>
      <c r="AG156" s="4"/>
      <c r="AH156" s="3"/>
      <c r="AI156" s="3"/>
      <c r="AJ156" s="5"/>
      <c r="AK156" s="6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</row>
    <row r="157" spans="1:54" s="1" customForma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Z157" s="2"/>
      <c r="AA157" s="3"/>
      <c r="AB157" s="3"/>
      <c r="AC157" s="3"/>
      <c r="AD157" s="3"/>
      <c r="AE157" s="3"/>
      <c r="AF157" s="3"/>
      <c r="AG157" s="4"/>
      <c r="AH157" s="3"/>
      <c r="AI157" s="3"/>
      <c r="AJ157" s="5"/>
      <c r="AK157" s="6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</row>
    <row r="158" spans="1:54" s="1" customForma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Z158" s="2"/>
      <c r="AA158" s="3"/>
      <c r="AB158" s="3"/>
      <c r="AC158" s="3"/>
      <c r="AD158" s="3"/>
      <c r="AE158" s="3"/>
      <c r="AF158" s="3"/>
      <c r="AG158" s="4"/>
      <c r="AH158" s="3"/>
      <c r="AI158" s="3"/>
      <c r="AJ158" s="5"/>
      <c r="AK158" s="6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</row>
    <row r="159" spans="1:54" s="1" customForma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Z159" s="2"/>
      <c r="AA159" s="3"/>
      <c r="AB159" s="3"/>
      <c r="AC159" s="3"/>
      <c r="AD159" s="3"/>
      <c r="AE159" s="3"/>
      <c r="AF159" s="3"/>
      <c r="AG159" s="4"/>
      <c r="AH159" s="3"/>
      <c r="AI159" s="3"/>
      <c r="AJ159" s="5"/>
      <c r="AK159" s="6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</row>
    <row r="160" spans="1:54" s="1" customForma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Z160" s="2"/>
      <c r="AA160" s="3"/>
      <c r="AB160" s="3"/>
      <c r="AC160" s="3"/>
      <c r="AD160" s="3"/>
      <c r="AE160" s="3"/>
      <c r="AF160" s="3"/>
      <c r="AG160" s="4"/>
      <c r="AH160" s="3"/>
      <c r="AI160" s="3"/>
      <c r="AJ160" s="5"/>
      <c r="AK160" s="6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</row>
    <row r="161" spans="1:54" s="1" customForma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Z161" s="2"/>
      <c r="AA161" s="3"/>
      <c r="AB161" s="3"/>
      <c r="AC161" s="3"/>
      <c r="AD161" s="3"/>
      <c r="AE161" s="3"/>
      <c r="AF161" s="3"/>
      <c r="AG161" s="4"/>
      <c r="AH161" s="3"/>
      <c r="AI161" s="3"/>
      <c r="AJ161" s="5"/>
      <c r="AK161" s="6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</row>
    <row r="162" spans="1:54" s="1" customForma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Z162" s="2"/>
      <c r="AA162" s="3"/>
      <c r="AB162" s="3"/>
      <c r="AC162" s="3"/>
      <c r="AD162" s="3"/>
      <c r="AE162" s="3"/>
      <c r="AF162" s="3"/>
      <c r="AG162" s="4"/>
      <c r="AH162" s="3"/>
      <c r="AI162" s="3"/>
      <c r="AJ162" s="5"/>
      <c r="AK162" s="6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</row>
    <row r="163" spans="1:54" s="1" customForma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Z163" s="2"/>
      <c r="AA163" s="3"/>
      <c r="AB163" s="3"/>
      <c r="AC163" s="3"/>
      <c r="AD163" s="3"/>
      <c r="AE163" s="3"/>
      <c r="AF163" s="3"/>
      <c r="AG163" s="4"/>
      <c r="AH163" s="3"/>
      <c r="AI163" s="3"/>
      <c r="AJ163" s="5"/>
      <c r="AK163" s="6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</row>
    <row r="164" spans="1:54" s="1" customForma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Z164" s="2"/>
      <c r="AA164" s="3"/>
      <c r="AB164" s="3"/>
      <c r="AC164" s="3"/>
      <c r="AD164" s="3"/>
      <c r="AE164" s="3"/>
      <c r="AF164" s="3"/>
      <c r="AG164" s="4"/>
      <c r="AH164" s="3"/>
      <c r="AI164" s="3"/>
      <c r="AJ164" s="5"/>
      <c r="AK164" s="6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</row>
    <row r="165" spans="1:54" s="1" customForma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Z165" s="2"/>
      <c r="AA165" s="3"/>
      <c r="AB165" s="3"/>
      <c r="AC165" s="3"/>
      <c r="AD165" s="3"/>
      <c r="AE165" s="3"/>
      <c r="AF165" s="3"/>
      <c r="AG165" s="4"/>
      <c r="AH165" s="3"/>
      <c r="AI165" s="3"/>
      <c r="AJ165" s="5"/>
      <c r="AK165" s="6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</row>
    <row r="166" spans="1:54" s="1" customForma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Z166" s="2"/>
      <c r="AA166" s="3"/>
      <c r="AB166" s="3"/>
      <c r="AC166" s="3"/>
      <c r="AD166" s="3"/>
      <c r="AE166" s="3"/>
      <c r="AF166" s="3"/>
      <c r="AG166" s="4"/>
      <c r="AH166" s="3"/>
      <c r="AI166" s="3"/>
      <c r="AJ166" s="5"/>
      <c r="AK166" s="6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</row>
    <row r="167" spans="1:54" s="1" customForma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Z167" s="2"/>
      <c r="AA167" s="3"/>
      <c r="AB167" s="3"/>
      <c r="AC167" s="3"/>
      <c r="AD167" s="3"/>
      <c r="AE167" s="3"/>
      <c r="AF167" s="3"/>
      <c r="AG167" s="4"/>
      <c r="AH167" s="3"/>
      <c r="AI167" s="3"/>
      <c r="AJ167" s="5"/>
      <c r="AK167" s="6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</row>
    <row r="168" spans="1:54" s="1" customForma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Z168" s="2"/>
      <c r="AA168" s="3"/>
      <c r="AB168" s="3"/>
      <c r="AC168" s="3"/>
      <c r="AD168" s="3"/>
      <c r="AE168" s="3"/>
      <c r="AF168" s="3"/>
      <c r="AG168" s="4"/>
      <c r="AH168" s="3"/>
      <c r="AI168" s="3"/>
      <c r="AJ168" s="5"/>
      <c r="AK168" s="6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</row>
    <row r="169" spans="1:54" s="1" customForma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Z169" s="2"/>
      <c r="AA169" s="3"/>
      <c r="AB169" s="3"/>
      <c r="AC169" s="3"/>
      <c r="AD169" s="3"/>
      <c r="AE169" s="3"/>
      <c r="AF169" s="3"/>
      <c r="AG169" s="4"/>
      <c r="AH169" s="3"/>
      <c r="AI169" s="3"/>
      <c r="AJ169" s="5"/>
      <c r="AK169" s="6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</row>
    <row r="170" spans="1:54" s="1" customForma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Z170" s="2"/>
      <c r="AA170" s="3"/>
      <c r="AB170" s="3"/>
      <c r="AC170" s="3"/>
      <c r="AD170" s="3"/>
      <c r="AE170" s="3"/>
      <c r="AF170" s="3"/>
      <c r="AG170" s="4"/>
      <c r="AH170" s="3"/>
      <c r="AI170" s="3"/>
      <c r="AJ170" s="5"/>
      <c r="AK170" s="6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</row>
    <row r="171" spans="1:54" s="1" customForma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Z171" s="2"/>
      <c r="AA171" s="3"/>
      <c r="AB171" s="3"/>
      <c r="AC171" s="3"/>
      <c r="AD171" s="3"/>
      <c r="AE171" s="3"/>
      <c r="AF171" s="3"/>
      <c r="AG171" s="4"/>
      <c r="AH171" s="3"/>
      <c r="AI171" s="3"/>
      <c r="AJ171" s="5"/>
      <c r="AK171" s="6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</row>
    <row r="172" spans="1:54" s="1" customForma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Z172" s="2"/>
      <c r="AA172" s="3"/>
      <c r="AB172" s="3"/>
      <c r="AC172" s="3"/>
      <c r="AD172" s="3"/>
      <c r="AE172" s="3"/>
      <c r="AF172" s="3"/>
      <c r="AG172" s="4"/>
      <c r="AH172" s="3"/>
      <c r="AI172" s="3"/>
      <c r="AJ172" s="5"/>
      <c r="AK172" s="6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</row>
    <row r="173" spans="1:54" s="1" customForma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Z173" s="2"/>
      <c r="AA173" s="3"/>
      <c r="AB173" s="3"/>
      <c r="AC173" s="3"/>
      <c r="AD173" s="3"/>
      <c r="AE173" s="3"/>
      <c r="AF173" s="3"/>
      <c r="AG173" s="4"/>
      <c r="AH173" s="3"/>
      <c r="AI173" s="3"/>
      <c r="AJ173" s="5"/>
      <c r="AK173" s="6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</row>
    <row r="174" spans="1:54" s="1" customForma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Z174" s="2"/>
      <c r="AA174" s="3"/>
      <c r="AB174" s="3"/>
      <c r="AC174" s="3"/>
      <c r="AD174" s="3"/>
      <c r="AE174" s="3"/>
      <c r="AF174" s="3"/>
      <c r="AG174" s="4"/>
      <c r="AH174" s="3"/>
      <c r="AI174" s="3"/>
      <c r="AJ174" s="5"/>
      <c r="AK174" s="6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</row>
    <row r="175" spans="1:54" s="1" customForma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Z175" s="2"/>
      <c r="AA175" s="3"/>
      <c r="AB175" s="3"/>
      <c r="AC175" s="3"/>
      <c r="AD175" s="3"/>
      <c r="AE175" s="3"/>
      <c r="AF175" s="3"/>
      <c r="AG175" s="4"/>
      <c r="AH175" s="3"/>
      <c r="AI175" s="3"/>
      <c r="AJ175" s="5"/>
      <c r="AK175" s="6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</row>
    <row r="176" spans="1:54" s="1" customForma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Z176" s="2"/>
      <c r="AA176" s="3"/>
      <c r="AB176" s="3"/>
      <c r="AC176" s="3"/>
      <c r="AD176" s="3"/>
      <c r="AE176" s="3"/>
      <c r="AF176" s="3"/>
      <c r="AG176" s="4"/>
      <c r="AH176" s="3"/>
      <c r="AI176" s="3"/>
      <c r="AJ176" s="5"/>
      <c r="AK176" s="6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</row>
    <row r="177" spans="1:54" s="1" customForma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Z177" s="2"/>
      <c r="AA177" s="3"/>
      <c r="AB177" s="3"/>
      <c r="AC177" s="3"/>
      <c r="AD177" s="3"/>
      <c r="AE177" s="3"/>
      <c r="AF177" s="3"/>
      <c r="AG177" s="4"/>
      <c r="AH177" s="3"/>
      <c r="AI177" s="3"/>
      <c r="AJ177" s="5"/>
      <c r="AK177" s="6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</row>
    <row r="178" spans="1:54" s="1" customForma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Z178" s="2"/>
      <c r="AA178" s="3"/>
      <c r="AB178" s="3"/>
      <c r="AC178" s="3"/>
      <c r="AD178" s="3"/>
      <c r="AE178" s="3"/>
      <c r="AF178" s="3"/>
      <c r="AG178" s="4"/>
      <c r="AH178" s="3"/>
      <c r="AI178" s="3"/>
      <c r="AJ178" s="5"/>
      <c r="AK178" s="6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</row>
    <row r="179" spans="1:54" s="1" customForma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Z179" s="2"/>
      <c r="AA179" s="3"/>
      <c r="AB179" s="3"/>
      <c r="AC179" s="3"/>
      <c r="AD179" s="3"/>
      <c r="AE179" s="3"/>
      <c r="AF179" s="3"/>
      <c r="AG179" s="4"/>
      <c r="AH179" s="3"/>
      <c r="AI179" s="3"/>
      <c r="AJ179" s="5"/>
      <c r="AK179" s="6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</row>
    <row r="180" spans="1:54" s="1" customForma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Z180" s="2"/>
      <c r="AA180" s="3"/>
      <c r="AB180" s="3"/>
      <c r="AC180" s="3"/>
      <c r="AD180" s="3"/>
      <c r="AE180" s="3"/>
      <c r="AF180" s="3"/>
      <c r="AG180" s="4"/>
      <c r="AH180" s="3"/>
      <c r="AI180" s="3"/>
      <c r="AJ180" s="5"/>
      <c r="AK180" s="6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</row>
    <row r="181" spans="1:54" s="1" customForma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Z181" s="2"/>
      <c r="AA181" s="3"/>
      <c r="AB181" s="3"/>
      <c r="AC181" s="3"/>
      <c r="AD181" s="3"/>
      <c r="AE181" s="3"/>
      <c r="AF181" s="3"/>
      <c r="AG181" s="4"/>
      <c r="AH181" s="3"/>
      <c r="AI181" s="3"/>
      <c r="AJ181" s="5"/>
      <c r="AK181" s="6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</row>
    <row r="182" spans="1:54" s="1" customForma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Z182" s="2"/>
      <c r="AA182" s="3"/>
      <c r="AB182" s="3"/>
      <c r="AC182" s="3"/>
      <c r="AD182" s="3"/>
      <c r="AE182" s="3"/>
      <c r="AF182" s="3"/>
      <c r="AG182" s="4"/>
      <c r="AH182" s="3"/>
      <c r="AI182" s="3"/>
      <c r="AJ182" s="5"/>
      <c r="AK182" s="6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</row>
    <row r="183" spans="1:54" s="1" customForma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Z183" s="2"/>
      <c r="AA183" s="3"/>
      <c r="AB183" s="3"/>
      <c r="AC183" s="3"/>
      <c r="AD183" s="3"/>
      <c r="AE183" s="3"/>
      <c r="AF183" s="3"/>
      <c r="AG183" s="4"/>
      <c r="AH183" s="3"/>
      <c r="AI183" s="3"/>
      <c r="AJ183" s="5"/>
      <c r="AK183" s="6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</row>
    <row r="184" spans="1:54" s="1" customForma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Z184" s="2"/>
      <c r="AA184" s="3"/>
      <c r="AB184" s="3"/>
      <c r="AC184" s="3"/>
      <c r="AD184" s="3"/>
      <c r="AE184" s="3"/>
      <c r="AF184" s="3"/>
      <c r="AG184" s="4"/>
      <c r="AH184" s="3"/>
      <c r="AI184" s="3"/>
      <c r="AJ184" s="5"/>
      <c r="AK184" s="6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</row>
    <row r="185" spans="1:54" s="1" customForma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Z185" s="2"/>
      <c r="AA185" s="3"/>
      <c r="AB185" s="3"/>
      <c r="AC185" s="3"/>
      <c r="AD185" s="3"/>
      <c r="AE185" s="3"/>
      <c r="AF185" s="3"/>
      <c r="AG185" s="4"/>
      <c r="AH185" s="3"/>
      <c r="AI185" s="3"/>
      <c r="AJ185" s="5"/>
      <c r="AK185" s="6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</row>
    <row r="186" spans="1:54" s="1" customForma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Z186" s="2"/>
      <c r="AA186" s="3"/>
      <c r="AB186" s="3"/>
      <c r="AC186" s="3"/>
      <c r="AD186" s="3"/>
      <c r="AE186" s="3"/>
      <c r="AF186" s="3"/>
      <c r="AG186" s="4"/>
      <c r="AH186" s="3"/>
      <c r="AI186" s="3"/>
      <c r="AJ186" s="5"/>
      <c r="AK186" s="6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</row>
    <row r="187" spans="1:54" s="1" customForma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Z187" s="2"/>
      <c r="AA187" s="3"/>
      <c r="AB187" s="3"/>
      <c r="AC187" s="3"/>
      <c r="AD187" s="3"/>
      <c r="AE187" s="3"/>
      <c r="AF187" s="3"/>
      <c r="AG187" s="4"/>
      <c r="AH187" s="3"/>
      <c r="AI187" s="3"/>
      <c r="AJ187" s="5"/>
      <c r="AK187" s="6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</row>
    <row r="188" spans="1:54" s="1" customForma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Z188" s="2"/>
      <c r="AA188" s="3"/>
      <c r="AB188" s="3"/>
      <c r="AC188" s="3"/>
      <c r="AD188" s="3"/>
      <c r="AE188" s="3"/>
      <c r="AF188" s="3"/>
      <c r="AG188" s="4"/>
      <c r="AH188" s="3"/>
      <c r="AI188" s="3"/>
      <c r="AJ188" s="5"/>
      <c r="AK188" s="6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</row>
    <row r="189" spans="1:54" s="1" customForma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Z189" s="2"/>
      <c r="AA189" s="3"/>
      <c r="AB189" s="3"/>
      <c r="AC189" s="3"/>
      <c r="AD189" s="3"/>
      <c r="AE189" s="3"/>
      <c r="AF189" s="3"/>
      <c r="AG189" s="4"/>
      <c r="AH189" s="3"/>
      <c r="AI189" s="3"/>
      <c r="AJ189" s="5"/>
      <c r="AK189" s="6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</row>
    <row r="190" spans="1:54" s="1" customForma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Z190" s="2"/>
      <c r="AA190" s="3"/>
      <c r="AB190" s="3"/>
      <c r="AC190" s="3"/>
      <c r="AD190" s="3"/>
      <c r="AE190" s="3"/>
      <c r="AF190" s="3"/>
      <c r="AG190" s="4"/>
      <c r="AH190" s="3"/>
      <c r="AI190" s="3"/>
      <c r="AJ190" s="5"/>
      <c r="AK190" s="6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</row>
    <row r="191" spans="1:54" s="1" customForma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Z191" s="2"/>
      <c r="AA191" s="3"/>
      <c r="AB191" s="3"/>
      <c r="AC191" s="3"/>
      <c r="AD191" s="3"/>
      <c r="AE191" s="3"/>
      <c r="AF191" s="3"/>
      <c r="AG191" s="4"/>
      <c r="AH191" s="3"/>
      <c r="AI191" s="3"/>
      <c r="AJ191" s="5"/>
      <c r="AK191" s="6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</row>
    <row r="192" spans="1:54" s="1" customForma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Z192" s="2"/>
      <c r="AA192" s="3"/>
      <c r="AB192" s="3"/>
      <c r="AC192" s="3"/>
      <c r="AD192" s="3"/>
      <c r="AE192" s="3"/>
      <c r="AF192" s="3"/>
      <c r="AG192" s="4"/>
      <c r="AH192" s="3"/>
      <c r="AI192" s="3"/>
      <c r="AJ192" s="5"/>
      <c r="AK192" s="6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</row>
    <row r="193" spans="1:54" s="1" customForma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Z193" s="2"/>
      <c r="AA193" s="3"/>
      <c r="AB193" s="3"/>
      <c r="AC193" s="3"/>
      <c r="AD193" s="3"/>
      <c r="AE193" s="3"/>
      <c r="AF193" s="3"/>
      <c r="AG193" s="4"/>
      <c r="AH193" s="3"/>
      <c r="AI193" s="3"/>
      <c r="AJ193" s="5"/>
      <c r="AK193" s="6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</row>
    <row r="194" spans="1:54" s="1" customForma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Z194" s="2"/>
      <c r="AA194" s="3"/>
      <c r="AB194" s="3"/>
      <c r="AC194" s="3"/>
      <c r="AD194" s="3"/>
      <c r="AE194" s="3"/>
      <c r="AF194" s="3"/>
      <c r="AG194" s="4"/>
      <c r="AH194" s="3"/>
      <c r="AI194" s="3"/>
      <c r="AJ194" s="5"/>
      <c r="AK194" s="6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</row>
    <row r="195" spans="1:54" s="1" customForma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Z195" s="2"/>
      <c r="AA195" s="3"/>
      <c r="AB195" s="3"/>
      <c r="AC195" s="3"/>
      <c r="AD195" s="3"/>
      <c r="AE195" s="3"/>
      <c r="AF195" s="3"/>
      <c r="AG195" s="4"/>
      <c r="AH195" s="3"/>
      <c r="AI195" s="3"/>
      <c r="AJ195" s="5"/>
      <c r="AK195" s="6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</row>
    <row r="196" spans="1:54" s="1" customForma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Z196" s="2"/>
      <c r="AA196" s="3"/>
      <c r="AB196" s="3"/>
      <c r="AC196" s="3"/>
      <c r="AD196" s="3"/>
      <c r="AE196" s="3"/>
      <c r="AF196" s="3"/>
      <c r="AG196" s="4"/>
      <c r="AH196" s="3"/>
      <c r="AI196" s="3"/>
      <c r="AJ196" s="5"/>
      <c r="AK196" s="6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</row>
    <row r="197" spans="1:54" s="1" customForma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Z197" s="2"/>
      <c r="AA197" s="3"/>
      <c r="AB197" s="3"/>
      <c r="AC197" s="3"/>
      <c r="AD197" s="3"/>
      <c r="AE197" s="3"/>
      <c r="AF197" s="3"/>
      <c r="AG197" s="4"/>
      <c r="AH197" s="3"/>
      <c r="AI197" s="3"/>
      <c r="AJ197" s="5"/>
      <c r="AK197" s="6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</row>
    <row r="198" spans="1:54" s="1" customForma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Z198" s="2"/>
      <c r="AA198" s="3"/>
      <c r="AB198" s="3"/>
      <c r="AC198" s="3"/>
      <c r="AD198" s="3"/>
      <c r="AE198" s="3"/>
      <c r="AF198" s="3"/>
      <c r="AG198" s="4"/>
      <c r="AH198" s="3"/>
      <c r="AI198" s="3"/>
      <c r="AJ198" s="5"/>
      <c r="AK198" s="6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</row>
    <row r="199" spans="1:54" s="1" customForma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Z199" s="2"/>
      <c r="AA199" s="3"/>
      <c r="AB199" s="3"/>
      <c r="AC199" s="3"/>
      <c r="AD199" s="3"/>
      <c r="AE199" s="3"/>
      <c r="AF199" s="3"/>
      <c r="AG199" s="4"/>
      <c r="AH199" s="3"/>
      <c r="AI199" s="3"/>
      <c r="AJ199" s="5"/>
      <c r="AK199" s="6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</row>
    <row r="200" spans="1:54" s="1" customForma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Z200" s="2"/>
      <c r="AA200" s="3"/>
      <c r="AB200" s="3"/>
      <c r="AC200" s="3"/>
      <c r="AD200" s="3"/>
      <c r="AE200" s="3"/>
      <c r="AF200" s="3"/>
      <c r="AG200" s="4"/>
      <c r="AH200" s="3"/>
      <c r="AI200" s="3"/>
      <c r="AJ200" s="5"/>
      <c r="AK200" s="6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</row>
    <row r="201" spans="1:54" s="1" customForma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Z201" s="2"/>
      <c r="AA201" s="3"/>
      <c r="AB201" s="3"/>
      <c r="AC201" s="3"/>
      <c r="AD201" s="3"/>
      <c r="AE201" s="3"/>
      <c r="AF201" s="3"/>
      <c r="AG201" s="4"/>
      <c r="AH201" s="3"/>
      <c r="AI201" s="3"/>
      <c r="AJ201" s="5"/>
      <c r="AK201" s="6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</row>
    <row r="202" spans="1:54" s="1" customForma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Z202" s="2"/>
      <c r="AA202" s="3"/>
      <c r="AB202" s="3"/>
      <c r="AC202" s="3"/>
      <c r="AD202" s="3"/>
      <c r="AE202" s="3"/>
      <c r="AF202" s="3"/>
      <c r="AG202" s="4"/>
      <c r="AH202" s="3"/>
      <c r="AI202" s="3"/>
      <c r="AJ202" s="5"/>
      <c r="AK202" s="6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</row>
    <row r="203" spans="1:54" s="1" customForma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Z203" s="2"/>
      <c r="AA203" s="3"/>
      <c r="AB203" s="3"/>
      <c r="AC203" s="3"/>
      <c r="AD203" s="3"/>
      <c r="AE203" s="3"/>
      <c r="AF203" s="3"/>
      <c r="AG203" s="4"/>
      <c r="AH203" s="3"/>
      <c r="AI203" s="3"/>
      <c r="AJ203" s="5"/>
      <c r="AK203" s="6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</row>
    <row r="204" spans="1:54" s="1" customForma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Z204" s="2"/>
      <c r="AA204" s="3"/>
      <c r="AB204" s="3"/>
      <c r="AC204" s="3"/>
      <c r="AD204" s="3"/>
      <c r="AE204" s="3"/>
      <c r="AF204" s="3"/>
      <c r="AG204" s="4"/>
      <c r="AH204" s="3"/>
      <c r="AI204" s="3"/>
      <c r="AJ204" s="5"/>
      <c r="AK204" s="6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</row>
    <row r="205" spans="1:54" s="1" customForma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Z205" s="2"/>
      <c r="AA205" s="3"/>
      <c r="AB205" s="3"/>
      <c r="AC205" s="3"/>
      <c r="AD205" s="3"/>
      <c r="AE205" s="3"/>
      <c r="AF205" s="3"/>
      <c r="AG205" s="4"/>
      <c r="AH205" s="3"/>
      <c r="AI205" s="3"/>
      <c r="AJ205" s="5"/>
      <c r="AK205" s="6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</row>
    <row r="206" spans="1:54" s="1" customForma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Z206" s="2"/>
      <c r="AA206" s="3"/>
      <c r="AB206" s="3"/>
      <c r="AC206" s="3"/>
      <c r="AD206" s="3"/>
      <c r="AE206" s="3"/>
      <c r="AF206" s="3"/>
      <c r="AG206" s="4"/>
      <c r="AH206" s="3"/>
      <c r="AI206" s="3"/>
      <c r="AJ206" s="5"/>
      <c r="AK206" s="6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</row>
    <row r="207" spans="1:54" s="1" customForma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Z207" s="2"/>
      <c r="AA207" s="3"/>
      <c r="AB207" s="3"/>
      <c r="AC207" s="3"/>
      <c r="AD207" s="3"/>
      <c r="AE207" s="3"/>
      <c r="AF207" s="3"/>
      <c r="AG207" s="4"/>
      <c r="AH207" s="3"/>
      <c r="AI207" s="3"/>
      <c r="AJ207" s="5"/>
      <c r="AK207" s="6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</row>
    <row r="208" spans="1:54" s="1" customForma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Z208" s="2"/>
      <c r="AA208" s="3"/>
      <c r="AB208" s="3"/>
      <c r="AC208" s="3"/>
      <c r="AD208" s="3"/>
      <c r="AE208" s="3"/>
      <c r="AF208" s="3"/>
      <c r="AG208" s="4"/>
      <c r="AH208" s="3"/>
      <c r="AI208" s="3"/>
      <c r="AJ208" s="5"/>
      <c r="AK208" s="6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</row>
    <row r="209" spans="1:54" s="1" customForma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Z209" s="2"/>
      <c r="AA209" s="3"/>
      <c r="AB209" s="3"/>
      <c r="AC209" s="3"/>
      <c r="AD209" s="3"/>
      <c r="AE209" s="3"/>
      <c r="AF209" s="3"/>
      <c r="AG209" s="4"/>
      <c r="AH209" s="3"/>
      <c r="AI209" s="3"/>
      <c r="AJ209" s="5"/>
      <c r="AK209" s="6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</row>
    <row r="210" spans="1:54" s="1" customForma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Z210" s="2"/>
      <c r="AA210" s="3"/>
      <c r="AB210" s="3"/>
      <c r="AC210" s="3"/>
      <c r="AD210" s="3"/>
      <c r="AE210" s="3"/>
      <c r="AF210" s="3"/>
      <c r="AG210" s="4"/>
      <c r="AH210" s="3"/>
      <c r="AI210" s="3"/>
      <c r="AJ210" s="5"/>
      <c r="AK210" s="6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</row>
    <row r="211" spans="1:54" s="1" customForma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Z211" s="2"/>
      <c r="AA211" s="3"/>
      <c r="AB211" s="3"/>
      <c r="AC211" s="3"/>
      <c r="AD211" s="3"/>
      <c r="AE211" s="3"/>
      <c r="AF211" s="3"/>
      <c r="AG211" s="4"/>
      <c r="AH211" s="3"/>
      <c r="AI211" s="3"/>
      <c r="AJ211" s="5"/>
      <c r="AK211" s="6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</row>
    <row r="212" spans="1:54" s="1" customForma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Z212" s="2"/>
      <c r="AA212" s="3"/>
      <c r="AB212" s="3"/>
      <c r="AC212" s="3"/>
      <c r="AD212" s="3"/>
      <c r="AE212" s="3"/>
      <c r="AF212" s="3"/>
      <c r="AG212" s="4"/>
      <c r="AH212" s="3"/>
      <c r="AI212" s="3"/>
      <c r="AJ212" s="5"/>
      <c r="AK212" s="6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</row>
    <row r="213" spans="1:54" s="1" customForma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Z213" s="2"/>
      <c r="AA213" s="3"/>
      <c r="AB213" s="3"/>
      <c r="AC213" s="3"/>
      <c r="AD213" s="3"/>
      <c r="AE213" s="3"/>
      <c r="AF213" s="3"/>
      <c r="AG213" s="4"/>
      <c r="AH213" s="3"/>
      <c r="AI213" s="3"/>
      <c r="AJ213" s="5"/>
      <c r="AK213" s="6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</row>
    <row r="214" spans="1:54" s="1" customForma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Z214" s="2"/>
      <c r="AA214" s="3"/>
      <c r="AB214" s="3"/>
      <c r="AC214" s="3"/>
      <c r="AD214" s="3"/>
      <c r="AE214" s="3"/>
      <c r="AF214" s="3"/>
      <c r="AG214" s="4"/>
      <c r="AH214" s="3"/>
      <c r="AI214" s="3"/>
      <c r="AJ214" s="5"/>
      <c r="AK214" s="6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</row>
    <row r="215" spans="1:54" s="1" customForma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Z215" s="2"/>
      <c r="AA215" s="3"/>
      <c r="AB215" s="3"/>
      <c r="AC215" s="3"/>
      <c r="AD215" s="3"/>
      <c r="AE215" s="3"/>
      <c r="AF215" s="3"/>
      <c r="AG215" s="4"/>
      <c r="AH215" s="3"/>
      <c r="AI215" s="3"/>
      <c r="AJ215" s="5"/>
      <c r="AK215" s="6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</row>
    <row r="216" spans="1:54" s="1" customForma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Z216" s="2"/>
      <c r="AA216" s="3"/>
      <c r="AB216" s="3"/>
      <c r="AC216" s="3"/>
      <c r="AD216" s="3"/>
      <c r="AE216" s="3"/>
      <c r="AF216" s="3"/>
      <c r="AG216" s="4"/>
      <c r="AH216" s="3"/>
      <c r="AI216" s="3"/>
      <c r="AJ216" s="5"/>
      <c r="AK216" s="6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</row>
    <row r="217" spans="1:54" s="1" customForma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Z217" s="2"/>
      <c r="AA217" s="3"/>
      <c r="AB217" s="3"/>
      <c r="AC217" s="3"/>
      <c r="AD217" s="3"/>
      <c r="AE217" s="3"/>
      <c r="AF217" s="3"/>
      <c r="AG217" s="4"/>
      <c r="AH217" s="3"/>
      <c r="AI217" s="3"/>
      <c r="AJ217" s="5"/>
      <c r="AK217" s="6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</row>
    <row r="218" spans="1:54" s="1" customForma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Z218" s="2"/>
      <c r="AA218" s="3"/>
      <c r="AB218" s="3"/>
      <c r="AC218" s="3"/>
      <c r="AD218" s="3"/>
      <c r="AE218" s="3"/>
      <c r="AF218" s="3"/>
      <c r="AG218" s="4"/>
      <c r="AH218" s="3"/>
      <c r="AI218" s="3"/>
      <c r="AJ218" s="5"/>
      <c r="AK218" s="6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</row>
    <row r="219" spans="1:54" s="1" customForma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Z219" s="2"/>
      <c r="AA219" s="3"/>
      <c r="AB219" s="3"/>
      <c r="AC219" s="3"/>
      <c r="AD219" s="3"/>
      <c r="AE219" s="3"/>
      <c r="AF219" s="3"/>
      <c r="AG219" s="4"/>
      <c r="AH219" s="3"/>
      <c r="AI219" s="3"/>
      <c r="AJ219" s="5"/>
      <c r="AK219" s="6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</row>
    <row r="220" spans="1:54" s="1" customForma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Z220" s="2"/>
      <c r="AA220" s="3"/>
      <c r="AB220" s="3"/>
      <c r="AC220" s="3"/>
      <c r="AD220" s="3"/>
      <c r="AE220" s="3"/>
      <c r="AF220" s="3"/>
      <c r="AG220" s="4"/>
      <c r="AH220" s="3"/>
      <c r="AI220" s="3"/>
      <c r="AJ220" s="5"/>
      <c r="AK220" s="6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</row>
    <row r="221" spans="1:54" s="1" customForma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Z221" s="2"/>
      <c r="AA221" s="3"/>
      <c r="AB221" s="3"/>
      <c r="AC221" s="3"/>
      <c r="AD221" s="3"/>
      <c r="AE221" s="3"/>
      <c r="AF221" s="3"/>
      <c r="AG221" s="4"/>
      <c r="AH221" s="3"/>
      <c r="AI221" s="3"/>
      <c r="AJ221" s="5"/>
      <c r="AK221" s="6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</row>
    <row r="222" spans="1:54" s="1" customForma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Z222" s="2"/>
      <c r="AA222" s="3"/>
      <c r="AB222" s="3"/>
      <c r="AC222" s="3"/>
      <c r="AD222" s="3"/>
      <c r="AE222" s="3"/>
      <c r="AF222" s="3"/>
      <c r="AG222" s="4"/>
      <c r="AH222" s="3"/>
      <c r="AI222" s="3"/>
      <c r="AJ222" s="5"/>
      <c r="AK222" s="6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</row>
    <row r="223" spans="1:54" s="1" customForma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Z223" s="2"/>
      <c r="AA223" s="3"/>
      <c r="AB223" s="3"/>
      <c r="AC223" s="3"/>
      <c r="AD223" s="3"/>
      <c r="AE223" s="3"/>
      <c r="AF223" s="3"/>
      <c r="AG223" s="4"/>
      <c r="AH223" s="3"/>
      <c r="AI223" s="3"/>
      <c r="AJ223" s="5"/>
      <c r="AK223" s="6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</row>
    <row r="224" spans="1:54" s="1" customForma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Z224" s="2"/>
      <c r="AA224" s="3"/>
      <c r="AB224" s="3"/>
      <c r="AC224" s="3"/>
      <c r="AD224" s="3"/>
      <c r="AE224" s="3"/>
      <c r="AF224" s="3"/>
      <c r="AG224" s="4"/>
      <c r="AH224" s="3"/>
      <c r="AI224" s="3"/>
      <c r="AJ224" s="5"/>
      <c r="AK224" s="6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</row>
    <row r="225" spans="1:54" s="1" customForma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Z225" s="2"/>
      <c r="AA225" s="3"/>
      <c r="AB225" s="3"/>
      <c r="AC225" s="3"/>
      <c r="AD225" s="3"/>
      <c r="AE225" s="3"/>
      <c r="AF225" s="3"/>
      <c r="AG225" s="4"/>
      <c r="AH225" s="3"/>
      <c r="AI225" s="3"/>
      <c r="AJ225" s="5"/>
      <c r="AK225" s="6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</row>
    <row r="226" spans="1:54" s="1" customForma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Z226" s="2"/>
      <c r="AA226" s="3"/>
      <c r="AB226" s="3"/>
      <c r="AC226" s="3"/>
      <c r="AD226" s="3"/>
      <c r="AE226" s="3"/>
      <c r="AF226" s="3"/>
      <c r="AG226" s="4"/>
      <c r="AH226" s="3"/>
      <c r="AI226" s="3"/>
      <c r="AJ226" s="5"/>
      <c r="AK226" s="6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</row>
    <row r="227" spans="1:54" s="1" customForma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Z227" s="2"/>
      <c r="AA227" s="3"/>
      <c r="AB227" s="3"/>
      <c r="AC227" s="3"/>
      <c r="AD227" s="3"/>
      <c r="AE227" s="3"/>
      <c r="AF227" s="3"/>
      <c r="AG227" s="4"/>
      <c r="AH227" s="3"/>
      <c r="AI227" s="3"/>
      <c r="AJ227" s="5"/>
      <c r="AK227" s="6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</row>
    <row r="228" spans="1:54" s="1" customForma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Z228" s="2"/>
      <c r="AA228" s="3"/>
      <c r="AB228" s="3"/>
      <c r="AC228" s="3"/>
      <c r="AD228" s="3"/>
      <c r="AE228" s="3"/>
      <c r="AF228" s="3"/>
      <c r="AG228" s="4"/>
      <c r="AH228" s="3"/>
      <c r="AI228" s="3"/>
      <c r="AJ228" s="5"/>
      <c r="AK228" s="6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</row>
    <row r="229" spans="1:54" s="1" customForma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Z229" s="2"/>
      <c r="AA229" s="3"/>
      <c r="AB229" s="3"/>
      <c r="AC229" s="3"/>
      <c r="AD229" s="3"/>
      <c r="AE229" s="3"/>
      <c r="AF229" s="3"/>
      <c r="AG229" s="4"/>
      <c r="AH229" s="3"/>
      <c r="AI229" s="3"/>
      <c r="AJ229" s="5"/>
      <c r="AK229" s="6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</row>
    <row r="230" spans="1:54" s="1" customForma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Z230" s="2"/>
      <c r="AA230" s="3"/>
      <c r="AB230" s="3"/>
      <c r="AC230" s="3"/>
      <c r="AD230" s="3"/>
      <c r="AE230" s="3"/>
      <c r="AF230" s="3"/>
      <c r="AG230" s="4"/>
      <c r="AH230" s="3"/>
      <c r="AI230" s="3"/>
      <c r="AJ230" s="5"/>
      <c r="AK230" s="6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</row>
    <row r="231" spans="1:54" s="1" customForma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Z231" s="2"/>
      <c r="AA231" s="3"/>
      <c r="AB231" s="3"/>
      <c r="AC231" s="3"/>
      <c r="AD231" s="3"/>
      <c r="AE231" s="3"/>
      <c r="AF231" s="3"/>
      <c r="AG231" s="4"/>
      <c r="AH231" s="3"/>
      <c r="AI231" s="3"/>
      <c r="AJ231" s="5"/>
      <c r="AK231" s="6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</row>
    <row r="232" spans="1:54" s="1" customForma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Z232" s="2"/>
      <c r="AA232" s="3"/>
      <c r="AB232" s="3"/>
      <c r="AC232" s="3"/>
      <c r="AD232" s="3"/>
      <c r="AE232" s="3"/>
      <c r="AF232" s="3"/>
      <c r="AG232" s="4"/>
      <c r="AH232" s="3"/>
      <c r="AI232" s="3"/>
      <c r="AJ232" s="5"/>
      <c r="AK232" s="6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</row>
    <row r="233" spans="1:54" s="1" customForma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Z233" s="2"/>
      <c r="AA233" s="3"/>
      <c r="AB233" s="3"/>
      <c r="AC233" s="3"/>
      <c r="AD233" s="3"/>
      <c r="AE233" s="3"/>
      <c r="AF233" s="3"/>
      <c r="AG233" s="4"/>
      <c r="AH233" s="3"/>
      <c r="AI233" s="3"/>
      <c r="AJ233" s="5"/>
      <c r="AK233" s="6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</row>
    <row r="234" spans="1:54" s="1" customForma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Z234" s="2"/>
      <c r="AA234" s="3"/>
      <c r="AB234" s="3"/>
      <c r="AC234" s="3"/>
      <c r="AD234" s="3"/>
      <c r="AE234" s="3"/>
      <c r="AF234" s="3"/>
      <c r="AG234" s="4"/>
      <c r="AH234" s="3"/>
      <c r="AI234" s="3"/>
      <c r="AJ234" s="5"/>
      <c r="AK234" s="6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</row>
    <row r="235" spans="1:54" s="1" customForma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Z235" s="2"/>
      <c r="AA235" s="3"/>
      <c r="AB235" s="3"/>
      <c r="AC235" s="3"/>
      <c r="AD235" s="3"/>
      <c r="AE235" s="3"/>
      <c r="AF235" s="3"/>
      <c r="AG235" s="4"/>
      <c r="AH235" s="3"/>
      <c r="AI235" s="3"/>
      <c r="AJ235" s="5"/>
      <c r="AK235" s="6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</row>
    <row r="236" spans="1:54" s="1" customForma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Z236" s="2"/>
      <c r="AA236" s="3"/>
      <c r="AB236" s="3"/>
      <c r="AC236" s="3"/>
      <c r="AD236" s="3"/>
      <c r="AE236" s="3"/>
      <c r="AF236" s="3"/>
      <c r="AG236" s="4"/>
      <c r="AH236" s="3"/>
      <c r="AI236" s="3"/>
      <c r="AJ236" s="5"/>
      <c r="AK236" s="6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</row>
    <row r="237" spans="1:54" s="1" customForma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Z237" s="2"/>
      <c r="AA237" s="3"/>
      <c r="AB237" s="3"/>
      <c r="AC237" s="3"/>
      <c r="AD237" s="3"/>
      <c r="AE237" s="3"/>
      <c r="AF237" s="3"/>
      <c r="AG237" s="4"/>
      <c r="AH237" s="3"/>
      <c r="AI237" s="3"/>
      <c r="AJ237" s="5"/>
      <c r="AK237" s="6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</row>
    <row r="238" spans="1:54" s="1" customForma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Z238" s="2"/>
      <c r="AA238" s="3"/>
      <c r="AB238" s="3"/>
      <c r="AC238" s="3"/>
      <c r="AD238" s="3"/>
      <c r="AE238" s="3"/>
      <c r="AF238" s="3"/>
      <c r="AG238" s="4"/>
      <c r="AH238" s="3"/>
      <c r="AI238" s="3"/>
      <c r="AJ238" s="5"/>
      <c r="AK238" s="6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</row>
    <row r="239" spans="1:54" s="1" customForma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Z239" s="2"/>
      <c r="AA239" s="3"/>
      <c r="AB239" s="3"/>
      <c r="AC239" s="3"/>
      <c r="AD239" s="3"/>
      <c r="AE239" s="3"/>
      <c r="AF239" s="3"/>
      <c r="AG239" s="4"/>
      <c r="AH239" s="3"/>
      <c r="AI239" s="3"/>
      <c r="AJ239" s="5"/>
      <c r="AK239" s="6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</row>
    <row r="240" spans="1:54" s="1" customForma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Z240" s="2"/>
      <c r="AA240" s="3"/>
      <c r="AB240" s="3"/>
      <c r="AC240" s="3"/>
      <c r="AD240" s="3"/>
      <c r="AE240" s="3"/>
      <c r="AF240" s="3"/>
      <c r="AG240" s="4"/>
      <c r="AH240" s="3"/>
      <c r="AI240" s="3"/>
      <c r="AJ240" s="5"/>
      <c r="AK240" s="6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</row>
    <row r="241" spans="1:54" s="1" customForma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Z241" s="2"/>
      <c r="AA241" s="3"/>
      <c r="AB241" s="3"/>
      <c r="AC241" s="3"/>
      <c r="AD241" s="3"/>
      <c r="AE241" s="3"/>
      <c r="AF241" s="3"/>
      <c r="AG241" s="4"/>
      <c r="AH241" s="3"/>
      <c r="AI241" s="3"/>
      <c r="AJ241" s="5"/>
      <c r="AK241" s="6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</row>
    <row r="242" spans="1:54" s="1" customForma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Z242" s="2"/>
      <c r="AA242" s="3"/>
      <c r="AB242" s="3"/>
      <c r="AC242" s="3"/>
      <c r="AD242" s="3"/>
      <c r="AE242" s="3"/>
      <c r="AF242" s="3"/>
      <c r="AG242" s="4"/>
      <c r="AH242" s="3"/>
      <c r="AI242" s="3"/>
      <c r="AJ242" s="5"/>
      <c r="AK242" s="6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</row>
    <row r="243" spans="1:54" s="1" customForma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Z243" s="2"/>
      <c r="AA243" s="3"/>
      <c r="AB243" s="3"/>
      <c r="AC243" s="3"/>
      <c r="AD243" s="3"/>
      <c r="AE243" s="3"/>
      <c r="AF243" s="3"/>
      <c r="AG243" s="4"/>
      <c r="AH243" s="3"/>
      <c r="AI243" s="3"/>
      <c r="AJ243" s="5"/>
      <c r="AK243" s="6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</row>
    <row r="244" spans="1:54" s="1" customForma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Z244" s="2"/>
      <c r="AA244" s="3"/>
      <c r="AB244" s="3"/>
      <c r="AC244" s="3"/>
      <c r="AD244" s="3"/>
      <c r="AE244" s="3"/>
      <c r="AF244" s="3"/>
      <c r="AG244" s="4"/>
      <c r="AH244" s="3"/>
      <c r="AI244" s="3"/>
      <c r="AJ244" s="5"/>
      <c r="AK244" s="6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</row>
    <row r="245" spans="1:54" s="1" customForma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Z245" s="2"/>
      <c r="AA245" s="3"/>
      <c r="AB245" s="3"/>
      <c r="AC245" s="3"/>
      <c r="AD245" s="3"/>
      <c r="AE245" s="3"/>
      <c r="AF245" s="3"/>
      <c r="AG245" s="4"/>
      <c r="AH245" s="3"/>
      <c r="AI245" s="3"/>
      <c r="AJ245" s="5"/>
      <c r="AK245" s="6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</row>
    <row r="246" spans="1:54" s="1" customForma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Z246" s="2"/>
      <c r="AA246" s="3"/>
      <c r="AB246" s="3"/>
      <c r="AC246" s="3"/>
      <c r="AD246" s="3"/>
      <c r="AE246" s="3"/>
      <c r="AF246" s="3"/>
      <c r="AG246" s="4"/>
      <c r="AH246" s="3"/>
      <c r="AI246" s="3"/>
      <c r="AJ246" s="5"/>
      <c r="AK246" s="6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</row>
    <row r="247" spans="1:54" s="1" customForma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Z247" s="2"/>
      <c r="AA247" s="3"/>
      <c r="AB247" s="3"/>
      <c r="AC247" s="3"/>
      <c r="AD247" s="3"/>
      <c r="AE247" s="3"/>
      <c r="AF247" s="3"/>
      <c r="AG247" s="4"/>
      <c r="AH247" s="3"/>
      <c r="AI247" s="3"/>
      <c r="AJ247" s="5"/>
      <c r="AK247" s="6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</row>
    <row r="248" spans="1:54" s="1" customForma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Z248" s="2"/>
      <c r="AA248" s="3"/>
      <c r="AB248" s="3"/>
      <c r="AC248" s="3"/>
      <c r="AD248" s="3"/>
      <c r="AE248" s="3"/>
      <c r="AF248" s="3"/>
      <c r="AG248" s="4"/>
      <c r="AH248" s="3"/>
      <c r="AI248" s="3"/>
      <c r="AJ248" s="5"/>
      <c r="AK248" s="6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</row>
    <row r="249" spans="1:54" s="1" customForma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Z249" s="2"/>
      <c r="AA249" s="3"/>
      <c r="AB249" s="3"/>
      <c r="AC249" s="3"/>
      <c r="AD249" s="3"/>
      <c r="AE249" s="3"/>
      <c r="AF249" s="3"/>
      <c r="AG249" s="4"/>
      <c r="AH249" s="3"/>
      <c r="AI249" s="3"/>
      <c r="AJ249" s="5"/>
      <c r="AK249" s="6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</row>
    <row r="250" spans="1:54" s="1" customForma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Z250" s="2"/>
      <c r="AA250" s="3"/>
      <c r="AB250" s="3"/>
      <c r="AC250" s="3"/>
      <c r="AD250" s="3"/>
      <c r="AE250" s="3"/>
      <c r="AF250" s="3"/>
      <c r="AG250" s="4"/>
      <c r="AH250" s="3"/>
      <c r="AI250" s="3"/>
      <c r="AJ250" s="5"/>
      <c r="AK250" s="6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</row>
    <row r="251" spans="1:54" s="1" customForma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Z251" s="2"/>
      <c r="AA251" s="3"/>
      <c r="AB251" s="3"/>
      <c r="AC251" s="3"/>
      <c r="AD251" s="3"/>
      <c r="AE251" s="3"/>
      <c r="AF251" s="3"/>
      <c r="AG251" s="4"/>
      <c r="AH251" s="3"/>
      <c r="AI251" s="3"/>
      <c r="AJ251" s="5"/>
      <c r="AK251" s="6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</row>
    <row r="252" spans="1:54" s="1" customForma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Z252" s="2"/>
      <c r="AA252" s="3"/>
      <c r="AB252" s="3"/>
      <c r="AC252" s="3"/>
      <c r="AD252" s="3"/>
      <c r="AE252" s="3"/>
      <c r="AF252" s="3"/>
      <c r="AG252" s="4"/>
      <c r="AH252" s="3"/>
      <c r="AI252" s="3"/>
      <c r="AJ252" s="5"/>
      <c r="AK252" s="6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</row>
    <row r="253" spans="1:54" s="1" customForma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Z253" s="2"/>
      <c r="AA253" s="3"/>
      <c r="AB253" s="3"/>
      <c r="AC253" s="3"/>
      <c r="AD253" s="3"/>
      <c r="AE253" s="3"/>
      <c r="AF253" s="3"/>
      <c r="AG253" s="4"/>
      <c r="AH253" s="3"/>
      <c r="AI253" s="3"/>
      <c r="AJ253" s="5"/>
      <c r="AK253" s="6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</row>
    <row r="254" spans="1:54" s="1" customForma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Z254" s="2"/>
      <c r="AA254" s="3"/>
      <c r="AB254" s="3"/>
      <c r="AC254" s="3"/>
      <c r="AD254" s="3"/>
      <c r="AE254" s="3"/>
      <c r="AF254" s="3"/>
      <c r="AG254" s="4"/>
      <c r="AH254" s="3"/>
      <c r="AI254" s="3"/>
      <c r="AJ254" s="5"/>
      <c r="AK254" s="6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</row>
    <row r="255" spans="1:54" s="1" customForma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Z255" s="2"/>
      <c r="AA255" s="3"/>
      <c r="AB255" s="3"/>
      <c r="AC255" s="3"/>
      <c r="AD255" s="3"/>
      <c r="AE255" s="3"/>
      <c r="AF255" s="3"/>
      <c r="AG255" s="4"/>
      <c r="AH255" s="3"/>
      <c r="AI255" s="3"/>
      <c r="AJ255" s="5"/>
      <c r="AK255" s="6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</row>
    <row r="256" spans="1:54" s="1" customForma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Z256" s="2"/>
      <c r="AA256" s="3"/>
      <c r="AB256" s="3"/>
      <c r="AC256" s="3"/>
      <c r="AD256" s="3"/>
      <c r="AE256" s="3"/>
      <c r="AF256" s="3"/>
      <c r="AG256" s="4"/>
      <c r="AH256" s="3"/>
      <c r="AI256" s="3"/>
      <c r="AJ256" s="5"/>
      <c r="AK256" s="6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</row>
    <row r="257" spans="1:54" s="1" customForma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Z257" s="2"/>
      <c r="AA257" s="3"/>
      <c r="AB257" s="3"/>
      <c r="AC257" s="3"/>
      <c r="AD257" s="3"/>
      <c r="AE257" s="3"/>
      <c r="AF257" s="3"/>
      <c r="AG257" s="4"/>
      <c r="AH257" s="3"/>
      <c r="AI257" s="3"/>
      <c r="AJ257" s="5"/>
      <c r="AK257" s="6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</row>
    <row r="258" spans="1:54" s="1" customForma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Z258" s="2"/>
      <c r="AA258" s="3"/>
      <c r="AB258" s="3"/>
      <c r="AC258" s="3"/>
      <c r="AD258" s="3"/>
      <c r="AE258" s="3"/>
      <c r="AF258" s="3"/>
      <c r="AG258" s="4"/>
      <c r="AH258" s="3"/>
      <c r="AI258" s="3"/>
      <c r="AJ258" s="5"/>
      <c r="AK258" s="6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</row>
    <row r="259" spans="1:54" s="1" customForma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Z259" s="2"/>
      <c r="AA259" s="3"/>
      <c r="AB259" s="3"/>
      <c r="AC259" s="3"/>
      <c r="AD259" s="3"/>
      <c r="AE259" s="3"/>
      <c r="AF259" s="3"/>
      <c r="AG259" s="4"/>
      <c r="AH259" s="3"/>
      <c r="AI259" s="3"/>
      <c r="AJ259" s="5"/>
      <c r="AK259" s="6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</row>
    <row r="260" spans="1:54" s="1" customForma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Z260" s="2"/>
      <c r="AA260" s="3"/>
      <c r="AB260" s="3"/>
      <c r="AC260" s="3"/>
      <c r="AD260" s="3"/>
      <c r="AE260" s="3"/>
      <c r="AF260" s="3"/>
      <c r="AG260" s="4"/>
      <c r="AH260" s="3"/>
      <c r="AI260" s="3"/>
      <c r="AJ260" s="5"/>
      <c r="AK260" s="6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</row>
    <row r="261" spans="1:54" s="1" customForma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Z261" s="2"/>
      <c r="AA261" s="3"/>
      <c r="AB261" s="3"/>
      <c r="AC261" s="3"/>
      <c r="AD261" s="3"/>
      <c r="AE261" s="3"/>
      <c r="AF261" s="3"/>
      <c r="AG261" s="4"/>
      <c r="AH261" s="3"/>
      <c r="AI261" s="3"/>
      <c r="AJ261" s="5"/>
      <c r="AK261" s="6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</row>
    <row r="262" spans="1:54" s="1" customForma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Z262" s="2"/>
      <c r="AA262" s="3"/>
      <c r="AB262" s="3"/>
      <c r="AC262" s="3"/>
      <c r="AD262" s="3"/>
      <c r="AE262" s="3"/>
      <c r="AF262" s="3"/>
      <c r="AG262" s="4"/>
      <c r="AH262" s="3"/>
      <c r="AI262" s="3"/>
      <c r="AJ262" s="5"/>
      <c r="AK262" s="6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</row>
    <row r="263" spans="1:54" s="1" customForma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Z263" s="2"/>
      <c r="AA263" s="3"/>
      <c r="AB263" s="3"/>
      <c r="AC263" s="3"/>
      <c r="AD263" s="3"/>
      <c r="AE263" s="3"/>
      <c r="AF263" s="3"/>
      <c r="AG263" s="4"/>
      <c r="AH263" s="3"/>
      <c r="AI263" s="3"/>
      <c r="AJ263" s="5"/>
      <c r="AK263" s="6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</row>
    <row r="264" spans="1:54" s="1" customForma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Z264" s="2"/>
      <c r="AA264" s="3"/>
      <c r="AB264" s="3"/>
      <c r="AC264" s="3"/>
      <c r="AD264" s="3"/>
      <c r="AE264" s="3"/>
      <c r="AF264" s="3"/>
      <c r="AG264" s="4"/>
      <c r="AH264" s="3"/>
      <c r="AI264" s="3"/>
      <c r="AJ264" s="5"/>
      <c r="AK264" s="6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</row>
    <row r="265" spans="1:54" s="1" customForma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Z265" s="2"/>
      <c r="AA265" s="3"/>
      <c r="AB265" s="3"/>
      <c r="AC265" s="3"/>
      <c r="AD265" s="3"/>
      <c r="AE265" s="3"/>
      <c r="AF265" s="3"/>
      <c r="AG265" s="4"/>
      <c r="AH265" s="3"/>
      <c r="AI265" s="3"/>
      <c r="AJ265" s="5"/>
      <c r="AK265" s="6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</row>
    <row r="266" spans="1:54" s="1" customForma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Z266" s="2"/>
      <c r="AA266" s="3"/>
      <c r="AB266" s="3"/>
      <c r="AC266" s="3"/>
      <c r="AD266" s="3"/>
      <c r="AE266" s="3"/>
      <c r="AF266" s="3"/>
      <c r="AG266" s="4"/>
      <c r="AH266" s="3"/>
      <c r="AI266" s="3"/>
      <c r="AJ266" s="5"/>
      <c r="AK266" s="6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</row>
    <row r="267" spans="1:54" s="1" customForma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Z267" s="2"/>
      <c r="AA267" s="3"/>
      <c r="AB267" s="3"/>
      <c r="AC267" s="3"/>
      <c r="AD267" s="3"/>
      <c r="AE267" s="3"/>
      <c r="AF267" s="3"/>
      <c r="AG267" s="4"/>
      <c r="AH267" s="3"/>
      <c r="AI267" s="3"/>
      <c r="AJ267" s="5"/>
      <c r="AK267" s="6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</row>
    <row r="268" spans="1:54" s="1" customForma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Z268" s="2"/>
      <c r="AA268" s="3"/>
      <c r="AB268" s="3"/>
      <c r="AC268" s="3"/>
      <c r="AD268" s="3"/>
      <c r="AE268" s="3"/>
      <c r="AF268" s="3"/>
      <c r="AG268" s="4"/>
      <c r="AH268" s="3"/>
      <c r="AI268" s="3"/>
      <c r="AJ268" s="5"/>
      <c r="AK268" s="6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</row>
    <row r="269" spans="1:54" s="1" customForma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Z269" s="2"/>
      <c r="AA269" s="3"/>
      <c r="AB269" s="3"/>
      <c r="AC269" s="3"/>
      <c r="AD269" s="3"/>
      <c r="AE269" s="3"/>
      <c r="AF269" s="3"/>
      <c r="AG269" s="4"/>
      <c r="AH269" s="3"/>
      <c r="AI269" s="3"/>
      <c r="AJ269" s="5"/>
      <c r="AK269" s="6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</row>
    <row r="270" spans="1:54" s="1" customForma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Z270" s="2"/>
      <c r="AA270" s="3"/>
      <c r="AB270" s="3"/>
      <c r="AC270" s="3"/>
      <c r="AD270" s="3"/>
      <c r="AE270" s="3"/>
      <c r="AF270" s="3"/>
      <c r="AG270" s="4"/>
      <c r="AH270" s="3"/>
      <c r="AI270" s="3"/>
      <c r="AJ270" s="5"/>
      <c r="AK270" s="6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</row>
    <row r="271" spans="1:54" s="1" customForma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Z271" s="2"/>
      <c r="AA271" s="3"/>
      <c r="AB271" s="3"/>
      <c r="AC271" s="3"/>
      <c r="AD271" s="3"/>
      <c r="AE271" s="3"/>
      <c r="AF271" s="3"/>
      <c r="AG271" s="4"/>
      <c r="AH271" s="3"/>
      <c r="AI271" s="3"/>
      <c r="AJ271" s="5"/>
      <c r="AK271" s="6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</row>
    <row r="272" spans="1:54" s="1" customForma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Z272" s="2"/>
      <c r="AA272" s="3"/>
      <c r="AB272" s="3"/>
      <c r="AC272" s="3"/>
      <c r="AD272" s="3"/>
      <c r="AE272" s="3"/>
      <c r="AF272" s="3"/>
      <c r="AG272" s="4"/>
      <c r="AH272" s="3"/>
      <c r="AI272" s="3"/>
      <c r="AJ272" s="5"/>
      <c r="AK272" s="6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</row>
    <row r="273" spans="1:54" s="1" customForma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Z273" s="2"/>
      <c r="AA273" s="3"/>
      <c r="AB273" s="3"/>
      <c r="AC273" s="3"/>
      <c r="AD273" s="3"/>
      <c r="AE273" s="3"/>
      <c r="AF273" s="3"/>
      <c r="AG273" s="4"/>
      <c r="AH273" s="3"/>
      <c r="AI273" s="3"/>
      <c r="AJ273" s="5"/>
      <c r="AK273" s="6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</row>
    <row r="274" spans="1:54" s="1" customForma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Z274" s="2"/>
      <c r="AA274" s="3"/>
      <c r="AB274" s="3"/>
      <c r="AC274" s="3"/>
      <c r="AD274" s="3"/>
      <c r="AE274" s="3"/>
      <c r="AF274" s="3"/>
      <c r="AG274" s="4"/>
      <c r="AH274" s="3"/>
      <c r="AI274" s="3"/>
      <c r="AJ274" s="5"/>
      <c r="AK274" s="6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</row>
    <row r="275" spans="1:54" s="1" customForma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Z275" s="2"/>
      <c r="AA275" s="3"/>
      <c r="AB275" s="3"/>
      <c r="AC275" s="3"/>
      <c r="AD275" s="3"/>
      <c r="AE275" s="3"/>
      <c r="AF275" s="3"/>
      <c r="AG275" s="4"/>
      <c r="AH275" s="3"/>
      <c r="AI275" s="3"/>
      <c r="AJ275" s="5"/>
      <c r="AK275" s="6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</row>
    <row r="276" spans="1:54" s="1" customForma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Z276" s="2"/>
      <c r="AA276" s="3"/>
      <c r="AB276" s="3"/>
      <c r="AC276" s="3"/>
      <c r="AD276" s="3"/>
      <c r="AE276" s="3"/>
      <c r="AF276" s="3"/>
      <c r="AG276" s="4"/>
      <c r="AH276" s="3"/>
      <c r="AI276" s="3"/>
      <c r="AJ276" s="5"/>
      <c r="AK276" s="6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</row>
    <row r="277" spans="1:54" s="1" customForma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Z277" s="2"/>
      <c r="AA277" s="3"/>
      <c r="AB277" s="3"/>
      <c r="AC277" s="3"/>
      <c r="AD277" s="3"/>
      <c r="AE277" s="3"/>
      <c r="AF277" s="3"/>
      <c r="AG277" s="4"/>
      <c r="AH277" s="3"/>
      <c r="AI277" s="3"/>
      <c r="AJ277" s="5"/>
      <c r="AK277" s="6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</row>
    <row r="278" spans="1:54" s="1" customForma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Z278" s="2"/>
      <c r="AA278" s="3"/>
      <c r="AB278" s="3"/>
      <c r="AC278" s="3"/>
      <c r="AD278" s="3"/>
      <c r="AE278" s="3"/>
      <c r="AF278" s="3"/>
      <c r="AG278" s="4"/>
      <c r="AH278" s="3"/>
      <c r="AI278" s="3"/>
      <c r="AJ278" s="5"/>
      <c r="AK278" s="6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</row>
    <row r="279" spans="1:54" s="1" customForma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Z279" s="2"/>
      <c r="AA279" s="3"/>
      <c r="AB279" s="3"/>
      <c r="AC279" s="3"/>
      <c r="AD279" s="3"/>
      <c r="AE279" s="3"/>
      <c r="AF279" s="3"/>
      <c r="AG279" s="4"/>
      <c r="AH279" s="3"/>
      <c r="AI279" s="3"/>
      <c r="AJ279" s="5"/>
      <c r="AK279" s="6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</row>
    <row r="280" spans="1:54" s="1" customForma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Z280" s="2"/>
      <c r="AA280" s="3"/>
      <c r="AB280" s="3"/>
      <c r="AC280" s="3"/>
      <c r="AD280" s="3"/>
      <c r="AE280" s="3"/>
      <c r="AF280" s="3"/>
      <c r="AG280" s="4"/>
      <c r="AH280" s="3"/>
      <c r="AI280" s="3"/>
      <c r="AJ280" s="5"/>
      <c r="AK280" s="6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</row>
    <row r="281" spans="1:54" s="1" customForma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Z281" s="2"/>
      <c r="AA281" s="3"/>
      <c r="AB281" s="3"/>
      <c r="AC281" s="3"/>
      <c r="AD281" s="3"/>
      <c r="AE281" s="3"/>
      <c r="AF281" s="3"/>
      <c r="AG281" s="4"/>
      <c r="AH281" s="3"/>
      <c r="AI281" s="3"/>
      <c r="AJ281" s="5"/>
      <c r="AK281" s="6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</row>
    <row r="282" spans="1:54" s="1" customForma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Z282" s="2"/>
      <c r="AA282" s="3"/>
      <c r="AB282" s="3"/>
      <c r="AC282" s="3"/>
      <c r="AD282" s="3"/>
      <c r="AE282" s="3"/>
      <c r="AF282" s="3"/>
      <c r="AG282" s="4"/>
      <c r="AH282" s="3"/>
      <c r="AI282" s="3"/>
      <c r="AJ282" s="5"/>
      <c r="AK282" s="6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</row>
    <row r="283" spans="1:54" s="1" customForma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Z283" s="2"/>
      <c r="AA283" s="3"/>
      <c r="AB283" s="3"/>
      <c r="AC283" s="3"/>
      <c r="AD283" s="3"/>
      <c r="AE283" s="3"/>
      <c r="AF283" s="3"/>
      <c r="AG283" s="4"/>
      <c r="AH283" s="3"/>
      <c r="AI283" s="3"/>
      <c r="AJ283" s="5"/>
      <c r="AK283" s="6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</row>
    <row r="284" spans="1:54" s="1" customForma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Z284" s="2"/>
      <c r="AA284" s="3"/>
      <c r="AB284" s="3"/>
      <c r="AC284" s="3"/>
      <c r="AD284" s="3"/>
      <c r="AE284" s="3"/>
      <c r="AF284" s="3"/>
      <c r="AG284" s="4"/>
      <c r="AH284" s="3"/>
      <c r="AI284" s="3"/>
      <c r="AJ284" s="5"/>
      <c r="AK284" s="6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</row>
    <row r="285" spans="1:54" s="1" customForma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Z285" s="2"/>
      <c r="AA285" s="3"/>
      <c r="AB285" s="3"/>
      <c r="AC285" s="3"/>
      <c r="AD285" s="3"/>
      <c r="AE285" s="3"/>
      <c r="AF285" s="3"/>
      <c r="AG285" s="4"/>
      <c r="AH285" s="3"/>
      <c r="AI285" s="3"/>
      <c r="AJ285" s="5"/>
      <c r="AK285" s="6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</row>
    <row r="286" spans="1:54" s="1" customForma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Z286" s="2"/>
      <c r="AA286" s="3"/>
      <c r="AB286" s="3"/>
      <c r="AC286" s="3"/>
      <c r="AD286" s="3"/>
      <c r="AE286" s="3"/>
      <c r="AF286" s="3"/>
      <c r="AG286" s="4"/>
      <c r="AH286" s="3"/>
      <c r="AI286" s="3"/>
      <c r="AJ286" s="5"/>
      <c r="AK286" s="6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</row>
    <row r="287" spans="1:54" s="1" customForma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Z287" s="2"/>
      <c r="AA287" s="3"/>
      <c r="AB287" s="3"/>
      <c r="AC287" s="3"/>
      <c r="AD287" s="3"/>
      <c r="AE287" s="3"/>
      <c r="AF287" s="3"/>
      <c r="AG287" s="4"/>
      <c r="AH287" s="3"/>
      <c r="AI287" s="3"/>
      <c r="AJ287" s="5"/>
      <c r="AK287" s="6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</row>
    <row r="288" spans="1:54" s="1" customForma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Z288" s="2"/>
      <c r="AA288" s="3"/>
      <c r="AB288" s="3"/>
      <c r="AC288" s="3"/>
      <c r="AD288" s="3"/>
      <c r="AE288" s="3"/>
      <c r="AF288" s="3"/>
      <c r="AG288" s="4"/>
      <c r="AH288" s="3"/>
      <c r="AI288" s="3"/>
      <c r="AJ288" s="5"/>
      <c r="AK288" s="6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</row>
    <row r="289" spans="1:54" s="1" customForma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Z289" s="2"/>
      <c r="AA289" s="3"/>
      <c r="AB289" s="3"/>
      <c r="AC289" s="3"/>
      <c r="AD289" s="3"/>
      <c r="AE289" s="3"/>
      <c r="AF289" s="3"/>
      <c r="AG289" s="4"/>
      <c r="AH289" s="3"/>
      <c r="AI289" s="3"/>
      <c r="AJ289" s="5"/>
      <c r="AK289" s="6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</row>
    <row r="290" spans="1:54" s="1" customForma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Z290" s="2"/>
      <c r="AA290" s="3"/>
      <c r="AB290" s="3"/>
      <c r="AC290" s="3"/>
      <c r="AD290" s="3"/>
      <c r="AE290" s="3"/>
      <c r="AF290" s="3"/>
      <c r="AG290" s="4"/>
      <c r="AH290" s="3"/>
      <c r="AI290" s="3"/>
      <c r="AJ290" s="5"/>
      <c r="AK290" s="6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</row>
    <row r="291" spans="1:54" s="1" customForma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Z291" s="2"/>
      <c r="AA291" s="3"/>
      <c r="AB291" s="3"/>
      <c r="AC291" s="3"/>
      <c r="AD291" s="3"/>
      <c r="AE291" s="3"/>
      <c r="AF291" s="3"/>
      <c r="AG291" s="4"/>
      <c r="AH291" s="3"/>
      <c r="AI291" s="3"/>
      <c r="AJ291" s="5"/>
      <c r="AK291" s="6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</row>
    <row r="292" spans="1:54" s="1" customForma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Z292" s="2"/>
      <c r="AA292" s="3"/>
      <c r="AB292" s="3"/>
      <c r="AC292" s="3"/>
      <c r="AD292" s="3"/>
      <c r="AE292" s="3"/>
      <c r="AF292" s="3"/>
      <c r="AG292" s="4"/>
      <c r="AH292" s="3"/>
      <c r="AI292" s="3"/>
      <c r="AJ292" s="5"/>
      <c r="AK292" s="6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</row>
    <row r="293" spans="1:54" s="1" customForma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Z293" s="2"/>
      <c r="AA293" s="3"/>
      <c r="AB293" s="3"/>
      <c r="AC293" s="3"/>
      <c r="AD293" s="3"/>
      <c r="AE293" s="3"/>
      <c r="AF293" s="3"/>
      <c r="AG293" s="4"/>
      <c r="AH293" s="3"/>
      <c r="AI293" s="3"/>
      <c r="AJ293" s="5"/>
      <c r="AK293" s="6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</row>
    <row r="294" spans="1:54" s="1" customForma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Z294" s="2"/>
      <c r="AA294" s="3"/>
      <c r="AB294" s="3"/>
      <c r="AC294" s="3"/>
      <c r="AD294" s="3"/>
      <c r="AE294" s="3"/>
      <c r="AF294" s="3"/>
      <c r="AG294" s="4"/>
      <c r="AH294" s="3"/>
      <c r="AI294" s="3"/>
      <c r="AJ294" s="5"/>
      <c r="AK294" s="6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</row>
    <row r="295" spans="1:54" s="1" customForma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Z295" s="2"/>
      <c r="AA295" s="3"/>
      <c r="AB295" s="3"/>
      <c r="AC295" s="3"/>
      <c r="AD295" s="3"/>
      <c r="AE295" s="3"/>
      <c r="AF295" s="3"/>
      <c r="AG295" s="4"/>
      <c r="AH295" s="3"/>
      <c r="AI295" s="3"/>
      <c r="AJ295" s="5"/>
      <c r="AK295" s="6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</row>
    <row r="296" spans="1:54" s="1" customForma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Z296" s="2"/>
      <c r="AA296" s="3"/>
      <c r="AB296" s="3"/>
      <c r="AC296" s="3"/>
      <c r="AD296" s="3"/>
      <c r="AE296" s="3"/>
      <c r="AF296" s="3"/>
      <c r="AG296" s="4"/>
      <c r="AH296" s="3"/>
      <c r="AI296" s="3"/>
      <c r="AJ296" s="5"/>
      <c r="AK296" s="6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</row>
    <row r="297" spans="1:54" s="1" customForma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Z297" s="2"/>
      <c r="AA297" s="3"/>
      <c r="AB297" s="3"/>
      <c r="AC297" s="3"/>
      <c r="AD297" s="3"/>
      <c r="AE297" s="3"/>
      <c r="AF297" s="3"/>
      <c r="AG297" s="4"/>
      <c r="AH297" s="3"/>
      <c r="AI297" s="3"/>
      <c r="AJ297" s="5"/>
      <c r="AK297" s="6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</row>
    <row r="298" spans="1:54" s="1" customForma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Z298" s="2"/>
      <c r="AA298" s="3"/>
      <c r="AB298" s="3"/>
      <c r="AC298" s="3"/>
      <c r="AD298" s="3"/>
      <c r="AE298" s="3"/>
      <c r="AF298" s="3"/>
      <c r="AG298" s="4"/>
      <c r="AH298" s="3"/>
      <c r="AI298" s="3"/>
      <c r="AJ298" s="5"/>
      <c r="AK298" s="6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</row>
    <row r="299" spans="1:54" s="1" customForma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Z299" s="2"/>
      <c r="AA299" s="3"/>
      <c r="AB299" s="3"/>
      <c r="AC299" s="3"/>
      <c r="AD299" s="3"/>
      <c r="AE299" s="3"/>
      <c r="AF299" s="3"/>
      <c r="AG299" s="4"/>
      <c r="AH299" s="3"/>
      <c r="AI299" s="3"/>
      <c r="AJ299" s="5"/>
      <c r="AK299" s="6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</row>
    <row r="300" spans="1:54" s="1" customForma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Z300" s="2"/>
      <c r="AA300" s="3"/>
      <c r="AB300" s="3"/>
      <c r="AC300" s="3"/>
      <c r="AD300" s="3"/>
      <c r="AE300" s="3"/>
      <c r="AF300" s="3"/>
      <c r="AG300" s="4"/>
      <c r="AH300" s="3"/>
      <c r="AI300" s="3"/>
      <c r="AJ300" s="5"/>
      <c r="AK300" s="6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</row>
    <row r="301" spans="1:54" s="1" customForma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Z301" s="2"/>
      <c r="AA301" s="3"/>
      <c r="AB301" s="3"/>
      <c r="AC301" s="3"/>
      <c r="AD301" s="3"/>
      <c r="AE301" s="3"/>
      <c r="AF301" s="3"/>
      <c r="AG301" s="4"/>
      <c r="AH301" s="3"/>
      <c r="AI301" s="3"/>
      <c r="AJ301" s="5"/>
      <c r="AK301" s="6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</row>
    <row r="302" spans="1:54" s="1" customForma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Z302" s="2"/>
      <c r="AA302" s="3"/>
      <c r="AB302" s="3"/>
      <c r="AC302" s="3"/>
      <c r="AD302" s="3"/>
      <c r="AE302" s="3"/>
      <c r="AF302" s="3"/>
      <c r="AG302" s="4"/>
      <c r="AH302" s="3"/>
      <c r="AI302" s="3"/>
      <c r="AJ302" s="5"/>
      <c r="AK302" s="6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</row>
    <row r="303" spans="1:54" s="1" customForma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Z303" s="2"/>
      <c r="AA303" s="3"/>
      <c r="AB303" s="3"/>
      <c r="AC303" s="3"/>
      <c r="AD303" s="3"/>
      <c r="AE303" s="3"/>
      <c r="AF303" s="3"/>
      <c r="AG303" s="4"/>
      <c r="AH303" s="3"/>
      <c r="AI303" s="3"/>
      <c r="AJ303" s="5"/>
      <c r="AK303" s="6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</row>
    <row r="304" spans="1:54" s="1" customForma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Z304" s="2"/>
      <c r="AA304" s="3"/>
      <c r="AB304" s="3"/>
      <c r="AC304" s="3"/>
      <c r="AD304" s="3"/>
      <c r="AE304" s="3"/>
      <c r="AF304" s="3"/>
      <c r="AG304" s="4"/>
      <c r="AH304" s="3"/>
      <c r="AI304" s="3"/>
      <c r="AJ304" s="5"/>
      <c r="AK304" s="6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</row>
    <row r="305" spans="1:54" s="1" customForma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Z305" s="2"/>
      <c r="AA305" s="3"/>
      <c r="AB305" s="3"/>
      <c r="AC305" s="3"/>
      <c r="AD305" s="3"/>
      <c r="AE305" s="3"/>
      <c r="AF305" s="3"/>
      <c r="AG305" s="4"/>
      <c r="AH305" s="3"/>
      <c r="AI305" s="3"/>
      <c r="AJ305" s="5"/>
      <c r="AK305" s="6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</row>
    <row r="306" spans="1:54" s="1" customForma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Z306" s="2"/>
      <c r="AA306" s="3"/>
      <c r="AB306" s="3"/>
      <c r="AC306" s="3"/>
      <c r="AD306" s="3"/>
      <c r="AE306" s="3"/>
      <c r="AF306" s="3"/>
      <c r="AG306" s="4"/>
      <c r="AH306" s="3"/>
      <c r="AI306" s="3"/>
      <c r="AJ306" s="5"/>
      <c r="AK306" s="6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</row>
    <row r="307" spans="1:54" s="1" customForma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Z307" s="2"/>
      <c r="AA307" s="3"/>
      <c r="AB307" s="3"/>
      <c r="AC307" s="3"/>
      <c r="AD307" s="3"/>
      <c r="AE307" s="3"/>
      <c r="AF307" s="3"/>
      <c r="AG307" s="4"/>
      <c r="AH307" s="3"/>
      <c r="AI307" s="3"/>
      <c r="AJ307" s="5"/>
      <c r="AK307" s="6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</row>
    <row r="308" spans="1:54" s="1" customForma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Z308" s="2"/>
      <c r="AA308" s="3"/>
      <c r="AB308" s="3"/>
      <c r="AC308" s="3"/>
      <c r="AD308" s="3"/>
      <c r="AE308" s="3"/>
      <c r="AF308" s="3"/>
      <c r="AG308" s="4"/>
      <c r="AH308" s="3"/>
      <c r="AI308" s="3"/>
      <c r="AJ308" s="5"/>
      <c r="AK308" s="6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</row>
    <row r="309" spans="1:54" s="1" customForma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Z309" s="2"/>
      <c r="AA309" s="3"/>
      <c r="AB309" s="3"/>
      <c r="AC309" s="3"/>
      <c r="AD309" s="3"/>
      <c r="AE309" s="3"/>
      <c r="AF309" s="3"/>
      <c r="AG309" s="4"/>
      <c r="AH309" s="3"/>
      <c r="AI309" s="3"/>
      <c r="AJ309" s="5"/>
      <c r="AK309" s="6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</row>
    <row r="310" spans="1:54" s="1" customForma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Z310" s="2"/>
      <c r="AA310" s="3"/>
      <c r="AB310" s="3"/>
      <c r="AC310" s="3"/>
      <c r="AD310" s="3"/>
      <c r="AE310" s="3"/>
      <c r="AF310" s="3"/>
      <c r="AG310" s="4"/>
      <c r="AH310" s="3"/>
      <c r="AI310" s="3"/>
      <c r="AJ310" s="5"/>
      <c r="AK310" s="6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</row>
    <row r="311" spans="1:54" s="1" customForma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Z311" s="2"/>
      <c r="AA311" s="3"/>
      <c r="AB311" s="3"/>
      <c r="AC311" s="3"/>
      <c r="AD311" s="3"/>
      <c r="AE311" s="3"/>
      <c r="AF311" s="3"/>
      <c r="AG311" s="4"/>
      <c r="AH311" s="3"/>
      <c r="AI311" s="3"/>
      <c r="AJ311" s="5"/>
      <c r="AK311" s="6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</row>
    <row r="312" spans="1:54" s="1" customForma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Z312" s="2"/>
      <c r="AA312" s="3"/>
      <c r="AB312" s="3"/>
      <c r="AC312" s="3"/>
      <c r="AD312" s="3"/>
      <c r="AE312" s="3"/>
      <c r="AF312" s="3"/>
      <c r="AG312" s="4"/>
      <c r="AH312" s="3"/>
      <c r="AI312" s="3"/>
      <c r="AJ312" s="5"/>
      <c r="AK312" s="6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</row>
    <row r="313" spans="1:54" s="1" customForma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Z313" s="2"/>
      <c r="AA313" s="3"/>
      <c r="AB313" s="3"/>
      <c r="AC313" s="3"/>
      <c r="AD313" s="3"/>
      <c r="AE313" s="3"/>
      <c r="AF313" s="3"/>
      <c r="AG313" s="4"/>
      <c r="AH313" s="3"/>
      <c r="AI313" s="3"/>
      <c r="AJ313" s="5"/>
      <c r="AK313" s="6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</row>
    <row r="314" spans="1:54" s="1" customForma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Z314" s="2"/>
      <c r="AA314" s="3"/>
      <c r="AB314" s="3"/>
      <c r="AC314" s="3"/>
      <c r="AD314" s="3"/>
      <c r="AE314" s="3"/>
      <c r="AF314" s="3"/>
      <c r="AG314" s="4"/>
      <c r="AH314" s="3"/>
      <c r="AI314" s="3"/>
      <c r="AJ314" s="5"/>
      <c r="AK314" s="6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</row>
    <row r="315" spans="1:54" s="1" customForma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Z315" s="2"/>
      <c r="AA315" s="3"/>
      <c r="AB315" s="3"/>
      <c r="AC315" s="3"/>
      <c r="AD315" s="3"/>
      <c r="AE315" s="3"/>
      <c r="AF315" s="3"/>
      <c r="AG315" s="4"/>
      <c r="AH315" s="3"/>
      <c r="AI315" s="3"/>
      <c r="AJ315" s="5"/>
      <c r="AK315" s="6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</row>
    <row r="316" spans="1:54" s="1" customForma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Z316" s="2"/>
      <c r="AA316" s="3"/>
      <c r="AB316" s="3"/>
      <c r="AC316" s="3"/>
      <c r="AD316" s="3"/>
      <c r="AE316" s="3"/>
      <c r="AF316" s="3"/>
      <c r="AG316" s="4"/>
      <c r="AH316" s="3"/>
      <c r="AI316" s="3"/>
      <c r="AJ316" s="5"/>
      <c r="AK316" s="6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</row>
    <row r="317" spans="1:54" s="1" customForma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Z317" s="2"/>
      <c r="AA317" s="3"/>
      <c r="AB317" s="3"/>
      <c r="AC317" s="3"/>
      <c r="AD317" s="3"/>
      <c r="AE317" s="3"/>
      <c r="AF317" s="3"/>
      <c r="AG317" s="4"/>
      <c r="AH317" s="3"/>
      <c r="AI317" s="3"/>
      <c r="AJ317" s="5"/>
      <c r="AK317" s="6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</row>
    <row r="318" spans="1:54" s="1" customForma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Z318" s="2"/>
      <c r="AA318" s="3"/>
      <c r="AB318" s="3"/>
      <c r="AC318" s="3"/>
      <c r="AD318" s="3"/>
      <c r="AE318" s="3"/>
      <c r="AF318" s="3"/>
      <c r="AG318" s="4"/>
      <c r="AH318" s="3"/>
      <c r="AI318" s="3"/>
      <c r="AJ318" s="5"/>
      <c r="AK318" s="6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</row>
    <row r="319" spans="1:54" s="1" customForma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Z319" s="2"/>
      <c r="AA319" s="3"/>
      <c r="AB319" s="3"/>
      <c r="AC319" s="3"/>
      <c r="AD319" s="3"/>
      <c r="AE319" s="3"/>
      <c r="AF319" s="3"/>
      <c r="AG319" s="4"/>
      <c r="AH319" s="3"/>
      <c r="AI319" s="3"/>
      <c r="AJ319" s="5"/>
      <c r="AK319" s="6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</row>
    <row r="320" spans="1:54" s="1" customForma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Z320" s="2"/>
      <c r="AA320" s="3"/>
      <c r="AB320" s="3"/>
      <c r="AC320" s="3"/>
      <c r="AD320" s="3"/>
      <c r="AE320" s="3"/>
      <c r="AF320" s="3"/>
      <c r="AG320" s="4"/>
      <c r="AH320" s="3"/>
      <c r="AI320" s="3"/>
      <c r="AJ320" s="5"/>
      <c r="AK320" s="6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</row>
    <row r="321" spans="1:54" s="1" customForma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Z321" s="2"/>
      <c r="AA321" s="3"/>
      <c r="AB321" s="3"/>
      <c r="AC321" s="3"/>
      <c r="AD321" s="3"/>
      <c r="AE321" s="3"/>
      <c r="AF321" s="3"/>
      <c r="AG321" s="4"/>
      <c r="AH321" s="3"/>
      <c r="AI321" s="3"/>
      <c r="AJ321" s="5"/>
      <c r="AK321" s="6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</row>
    <row r="322" spans="1:54" s="1" customForma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Z322" s="2"/>
      <c r="AA322" s="3"/>
      <c r="AB322" s="3"/>
      <c r="AC322" s="3"/>
      <c r="AD322" s="3"/>
      <c r="AE322" s="3"/>
      <c r="AF322" s="3"/>
      <c r="AG322" s="4"/>
      <c r="AH322" s="3"/>
      <c r="AI322" s="3"/>
      <c r="AJ322" s="5"/>
      <c r="AK322" s="6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</row>
    <row r="323" spans="1:54" s="1" customForma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Z323" s="2"/>
      <c r="AA323" s="3"/>
      <c r="AB323" s="3"/>
      <c r="AC323" s="3"/>
      <c r="AD323" s="3"/>
      <c r="AE323" s="3"/>
      <c r="AF323" s="3"/>
      <c r="AG323" s="4"/>
      <c r="AH323" s="3"/>
      <c r="AI323" s="3"/>
      <c r="AJ323" s="5"/>
      <c r="AK323" s="6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</row>
    <row r="324" spans="1:54" s="1" customForma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Z324" s="2"/>
      <c r="AA324" s="3"/>
      <c r="AB324" s="3"/>
      <c r="AC324" s="3"/>
      <c r="AD324" s="3"/>
      <c r="AE324" s="3"/>
      <c r="AF324" s="3"/>
      <c r="AG324" s="4"/>
      <c r="AH324" s="3"/>
      <c r="AI324" s="3"/>
      <c r="AJ324" s="5"/>
      <c r="AK324" s="6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</row>
    <row r="325" spans="1:54" s="1" customForma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Z325" s="2"/>
      <c r="AA325" s="3"/>
      <c r="AB325" s="3"/>
      <c r="AC325" s="3"/>
      <c r="AD325" s="3"/>
      <c r="AE325" s="3"/>
      <c r="AF325" s="3"/>
      <c r="AG325" s="4"/>
      <c r="AH325" s="3"/>
      <c r="AI325" s="3"/>
      <c r="AJ325" s="5"/>
      <c r="AK325" s="6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</row>
    <row r="326" spans="1:54" s="1" customForma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Z326" s="2"/>
      <c r="AA326" s="3"/>
      <c r="AB326" s="3"/>
      <c r="AC326" s="3"/>
      <c r="AD326" s="3"/>
      <c r="AE326" s="3"/>
      <c r="AF326" s="3"/>
      <c r="AG326" s="4"/>
      <c r="AH326" s="3"/>
      <c r="AI326" s="3"/>
      <c r="AJ326" s="5"/>
      <c r="AK326" s="6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</row>
    <row r="327" spans="1:54" s="1" customForma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Z327" s="2"/>
      <c r="AA327" s="3"/>
      <c r="AB327" s="3"/>
      <c r="AC327" s="3"/>
      <c r="AD327" s="3"/>
      <c r="AE327" s="3"/>
      <c r="AF327" s="3"/>
      <c r="AG327" s="4"/>
      <c r="AH327" s="3"/>
      <c r="AI327" s="3"/>
      <c r="AJ327" s="5"/>
      <c r="AK327" s="6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</row>
    <row r="328" spans="1:54" s="1" customForma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Z328" s="2"/>
      <c r="AA328" s="3"/>
      <c r="AB328" s="3"/>
      <c r="AC328" s="3"/>
      <c r="AD328" s="3"/>
      <c r="AE328" s="3"/>
      <c r="AF328" s="3"/>
      <c r="AG328" s="4"/>
      <c r="AH328" s="3"/>
      <c r="AI328" s="3"/>
      <c r="AJ328" s="5"/>
      <c r="AK328" s="6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</row>
    <row r="329" spans="1:54" s="1" customForma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Z329" s="2"/>
      <c r="AA329" s="3"/>
      <c r="AB329" s="3"/>
      <c r="AC329" s="3"/>
      <c r="AD329" s="3"/>
      <c r="AE329" s="3"/>
      <c r="AF329" s="3"/>
      <c r="AG329" s="4"/>
      <c r="AH329" s="3"/>
      <c r="AI329" s="3"/>
      <c r="AJ329" s="5"/>
      <c r="AK329" s="6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</row>
    <row r="330" spans="1:54" s="1" customForma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Z330" s="2"/>
      <c r="AA330" s="3"/>
      <c r="AB330" s="3"/>
      <c r="AC330" s="3"/>
      <c r="AD330" s="3"/>
      <c r="AE330" s="3"/>
      <c r="AF330" s="3"/>
      <c r="AG330" s="4"/>
      <c r="AH330" s="3"/>
      <c r="AI330" s="3"/>
      <c r="AJ330" s="5"/>
      <c r="AK330" s="6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</row>
    <row r="331" spans="1:54" s="1" customForma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Z331" s="2"/>
      <c r="AA331" s="3"/>
      <c r="AB331" s="3"/>
      <c r="AC331" s="3"/>
      <c r="AD331" s="3"/>
      <c r="AE331" s="3"/>
      <c r="AF331" s="3"/>
      <c r="AG331" s="4"/>
      <c r="AH331" s="3"/>
      <c r="AI331" s="3"/>
      <c r="AJ331" s="5"/>
      <c r="AK331" s="6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</row>
    <row r="332" spans="1:54" s="1" customForma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Z332" s="2"/>
      <c r="AA332" s="3"/>
      <c r="AB332" s="3"/>
      <c r="AC332" s="3"/>
      <c r="AD332" s="3"/>
      <c r="AE332" s="3"/>
      <c r="AF332" s="3"/>
      <c r="AG332" s="4"/>
      <c r="AH332" s="3"/>
      <c r="AI332" s="3"/>
      <c r="AJ332" s="5"/>
      <c r="AK332" s="6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</row>
    <row r="333" spans="1:54" s="1" customForma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Z333" s="2"/>
      <c r="AA333" s="3"/>
      <c r="AB333" s="3"/>
      <c r="AC333" s="3"/>
      <c r="AD333" s="3"/>
      <c r="AE333" s="3"/>
      <c r="AF333" s="3"/>
      <c r="AG333" s="4"/>
      <c r="AH333" s="3"/>
      <c r="AI333" s="3"/>
      <c r="AJ333" s="5"/>
      <c r="AK333" s="6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</row>
    <row r="334" spans="1:54" s="1" customForma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Z334" s="2"/>
      <c r="AA334" s="3"/>
      <c r="AB334" s="3"/>
      <c r="AC334" s="3"/>
      <c r="AD334" s="3"/>
      <c r="AE334" s="3"/>
      <c r="AF334" s="3"/>
      <c r="AG334" s="4"/>
      <c r="AH334" s="3"/>
      <c r="AI334" s="3"/>
      <c r="AJ334" s="5"/>
      <c r="AK334" s="6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</row>
    <row r="335" spans="1:54" s="1" customForma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Z335" s="2"/>
      <c r="AA335" s="3"/>
      <c r="AB335" s="3"/>
      <c r="AC335" s="3"/>
      <c r="AD335" s="3"/>
      <c r="AE335" s="3"/>
      <c r="AF335" s="3"/>
      <c r="AG335" s="4"/>
      <c r="AH335" s="3"/>
      <c r="AI335" s="3"/>
      <c r="AJ335" s="5"/>
      <c r="AK335" s="6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</row>
    <row r="336" spans="1:54" s="1" customForma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Z336" s="2"/>
      <c r="AA336" s="3"/>
      <c r="AB336" s="3"/>
      <c r="AC336" s="3"/>
      <c r="AD336" s="3"/>
      <c r="AE336" s="3"/>
      <c r="AF336" s="3"/>
      <c r="AG336" s="4"/>
      <c r="AH336" s="3"/>
      <c r="AI336" s="3"/>
      <c r="AJ336" s="5"/>
      <c r="AK336" s="6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</row>
    <row r="337" spans="1:54" s="1" customForma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Z337" s="2"/>
      <c r="AA337" s="3"/>
      <c r="AB337" s="3"/>
      <c r="AC337" s="3"/>
      <c r="AD337" s="3"/>
      <c r="AE337" s="3"/>
      <c r="AF337" s="3"/>
      <c r="AG337" s="4"/>
      <c r="AH337" s="3"/>
      <c r="AI337" s="3"/>
      <c r="AJ337" s="5"/>
      <c r="AK337" s="6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</row>
    <row r="338" spans="1:54" s="1" customForma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Z338" s="2"/>
      <c r="AA338" s="3"/>
      <c r="AB338" s="3"/>
      <c r="AC338" s="3"/>
      <c r="AD338" s="3"/>
      <c r="AE338" s="3"/>
      <c r="AF338" s="3"/>
      <c r="AG338" s="4"/>
      <c r="AH338" s="3"/>
      <c r="AI338" s="3"/>
      <c r="AJ338" s="5"/>
      <c r="AK338" s="6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</row>
    <row r="339" spans="1:54" s="1" customForma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Z339" s="2"/>
      <c r="AA339" s="3"/>
      <c r="AB339" s="3"/>
      <c r="AC339" s="3"/>
      <c r="AD339" s="3"/>
      <c r="AE339" s="3"/>
      <c r="AF339" s="3"/>
      <c r="AG339" s="4"/>
      <c r="AH339" s="3"/>
      <c r="AI339" s="3"/>
      <c r="AJ339" s="5"/>
      <c r="AK339" s="6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</row>
    <row r="340" spans="1:54" s="1" customForma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Z340" s="2"/>
      <c r="AA340" s="3"/>
      <c r="AB340" s="3"/>
      <c r="AC340" s="3"/>
      <c r="AD340" s="3"/>
      <c r="AE340" s="3"/>
      <c r="AF340" s="3"/>
      <c r="AG340" s="4"/>
      <c r="AH340" s="3"/>
      <c r="AI340" s="3"/>
      <c r="AJ340" s="5"/>
      <c r="AK340" s="6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</row>
    <row r="341" spans="1:54" s="1" customForma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Z341" s="2"/>
      <c r="AA341" s="3"/>
      <c r="AB341" s="3"/>
      <c r="AC341" s="3"/>
      <c r="AD341" s="3"/>
      <c r="AE341" s="3"/>
      <c r="AF341" s="3"/>
      <c r="AG341" s="4"/>
      <c r="AH341" s="3"/>
      <c r="AI341" s="3"/>
      <c r="AJ341" s="5"/>
      <c r="AK341" s="6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</row>
    <row r="342" spans="1:54" s="1" customForma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Z342" s="2"/>
      <c r="AA342" s="3"/>
      <c r="AB342" s="3"/>
      <c r="AC342" s="3"/>
      <c r="AD342" s="3"/>
      <c r="AE342" s="3"/>
      <c r="AF342" s="3"/>
      <c r="AG342" s="4"/>
      <c r="AH342" s="3"/>
      <c r="AI342" s="3"/>
      <c r="AJ342" s="5"/>
      <c r="AK342" s="6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</row>
    <row r="343" spans="1:54" s="1" customForma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Z343" s="2"/>
      <c r="AA343" s="3"/>
      <c r="AB343" s="3"/>
      <c r="AC343" s="3"/>
      <c r="AD343" s="3"/>
      <c r="AE343" s="3"/>
      <c r="AF343" s="3"/>
      <c r="AG343" s="4"/>
      <c r="AH343" s="3"/>
      <c r="AI343" s="3"/>
      <c r="AJ343" s="5"/>
      <c r="AK343" s="6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</row>
    <row r="344" spans="1:54" s="1" customForma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Z344" s="2"/>
      <c r="AA344" s="3"/>
      <c r="AB344" s="3"/>
      <c r="AC344" s="3"/>
      <c r="AD344" s="3"/>
      <c r="AE344" s="3"/>
      <c r="AF344" s="3"/>
      <c r="AG344" s="4"/>
      <c r="AH344" s="3"/>
      <c r="AI344" s="3"/>
      <c r="AJ344" s="5"/>
      <c r="AK344" s="6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</row>
    <row r="345" spans="1:54" s="1" customForma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Z345" s="2"/>
      <c r="AA345" s="3"/>
      <c r="AB345" s="3"/>
      <c r="AC345" s="3"/>
      <c r="AD345" s="3"/>
      <c r="AE345" s="3"/>
      <c r="AF345" s="3"/>
      <c r="AG345" s="4"/>
      <c r="AH345" s="3"/>
      <c r="AI345" s="3"/>
      <c r="AJ345" s="5"/>
      <c r="AK345" s="6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</row>
    <row r="346" spans="1:54" s="1" customForma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Z346" s="2"/>
      <c r="AA346" s="3"/>
      <c r="AB346" s="3"/>
      <c r="AC346" s="3"/>
      <c r="AD346" s="3"/>
      <c r="AE346" s="3"/>
      <c r="AF346" s="3"/>
      <c r="AG346" s="4"/>
      <c r="AH346" s="3"/>
      <c r="AI346" s="3"/>
      <c r="AJ346" s="5"/>
      <c r="AK346" s="6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</row>
    <row r="347" spans="1:54" s="1" customForma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Z347" s="2"/>
      <c r="AA347" s="3"/>
      <c r="AB347" s="3"/>
      <c r="AC347" s="3"/>
      <c r="AD347" s="3"/>
      <c r="AE347" s="3"/>
      <c r="AF347" s="3"/>
      <c r="AG347" s="4"/>
      <c r="AH347" s="3"/>
      <c r="AI347" s="3"/>
      <c r="AJ347" s="5"/>
      <c r="AK347" s="6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</row>
    <row r="348" spans="1:54" s="1" customForma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Z348" s="2"/>
      <c r="AA348" s="3"/>
      <c r="AB348" s="3"/>
      <c r="AC348" s="3"/>
      <c r="AD348" s="3"/>
      <c r="AE348" s="3"/>
      <c r="AF348" s="3"/>
      <c r="AG348" s="4"/>
      <c r="AH348" s="3"/>
      <c r="AI348" s="3"/>
      <c r="AJ348" s="5"/>
      <c r="AK348" s="6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</row>
    <row r="349" spans="1:54" s="1" customForma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Z349" s="2"/>
      <c r="AA349" s="3"/>
      <c r="AB349" s="3"/>
      <c r="AC349" s="3"/>
      <c r="AD349" s="3"/>
      <c r="AE349" s="3"/>
      <c r="AF349" s="3"/>
      <c r="AG349" s="4"/>
      <c r="AH349" s="3"/>
      <c r="AI349" s="3"/>
      <c r="AJ349" s="5"/>
      <c r="AK349" s="6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</row>
    <row r="350" spans="1:54" s="1" customForma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Z350" s="2"/>
      <c r="AA350" s="3"/>
      <c r="AB350" s="3"/>
      <c r="AC350" s="3"/>
      <c r="AD350" s="3"/>
      <c r="AE350" s="3"/>
      <c r="AF350" s="3"/>
      <c r="AG350" s="4"/>
      <c r="AH350" s="3"/>
      <c r="AI350" s="3"/>
      <c r="AJ350" s="5"/>
      <c r="AK350" s="6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</row>
    <row r="351" spans="1:54" s="1" customForma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Z351" s="2"/>
      <c r="AA351" s="3"/>
      <c r="AB351" s="3"/>
      <c r="AC351" s="3"/>
      <c r="AD351" s="3"/>
      <c r="AE351" s="3"/>
      <c r="AF351" s="3"/>
      <c r="AG351" s="4"/>
      <c r="AH351" s="3"/>
      <c r="AI351" s="3"/>
      <c r="AJ351" s="5"/>
      <c r="AK351" s="6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</row>
    <row r="352" spans="1:54" s="1" customForma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Z352" s="2"/>
      <c r="AA352" s="3"/>
      <c r="AB352" s="3"/>
      <c r="AC352" s="3"/>
      <c r="AD352" s="3"/>
      <c r="AE352" s="3"/>
      <c r="AF352" s="3"/>
      <c r="AG352" s="4"/>
      <c r="AH352" s="3"/>
      <c r="AI352" s="3"/>
      <c r="AJ352" s="5"/>
      <c r="AK352" s="6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</row>
    <row r="353" spans="1:54" s="1" customForma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Z353" s="2"/>
      <c r="AA353" s="3"/>
      <c r="AB353" s="3"/>
      <c r="AC353" s="3"/>
      <c r="AD353" s="3"/>
      <c r="AE353" s="3"/>
      <c r="AF353" s="3"/>
      <c r="AG353" s="4"/>
      <c r="AH353" s="3"/>
      <c r="AI353" s="3"/>
      <c r="AJ353" s="5"/>
      <c r="AK353" s="6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</row>
    <row r="354" spans="1:54" s="1" customForma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Z354" s="2"/>
      <c r="AA354" s="3"/>
      <c r="AB354" s="3"/>
      <c r="AC354" s="3"/>
      <c r="AD354" s="3"/>
      <c r="AE354" s="3"/>
      <c r="AF354" s="3"/>
      <c r="AG354" s="4"/>
      <c r="AH354" s="3"/>
      <c r="AI354" s="3"/>
      <c r="AJ354" s="5"/>
      <c r="AK354" s="6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</row>
    <row r="355" spans="1:54" s="1" customForma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Z355" s="2"/>
      <c r="AA355" s="3"/>
      <c r="AB355" s="3"/>
      <c r="AC355" s="3"/>
      <c r="AD355" s="3"/>
      <c r="AE355" s="3"/>
      <c r="AF355" s="3"/>
      <c r="AG355" s="4"/>
      <c r="AH355" s="3"/>
      <c r="AI355" s="3"/>
      <c r="AJ355" s="5"/>
      <c r="AK355" s="6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</row>
    <row r="356" spans="1:54" s="1" customForma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Z356" s="2"/>
      <c r="AA356" s="3"/>
      <c r="AB356" s="3"/>
      <c r="AC356" s="3"/>
      <c r="AD356" s="3"/>
      <c r="AE356" s="3"/>
      <c r="AF356" s="3"/>
      <c r="AG356" s="4"/>
      <c r="AH356" s="3"/>
      <c r="AI356" s="3"/>
      <c r="AJ356" s="5"/>
      <c r="AK356" s="6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</row>
    <row r="357" spans="1:54" s="1" customForma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Z357" s="2"/>
      <c r="AA357" s="3"/>
      <c r="AB357" s="3"/>
      <c r="AC357" s="3"/>
      <c r="AD357" s="3"/>
      <c r="AE357" s="3"/>
      <c r="AF357" s="3"/>
      <c r="AG357" s="4"/>
      <c r="AH357" s="3"/>
      <c r="AI357" s="3"/>
      <c r="AJ357" s="5"/>
      <c r="AK357" s="6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</row>
    <row r="358" spans="1:54" s="1" customForma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Z358" s="2"/>
      <c r="AA358" s="3"/>
      <c r="AB358" s="3"/>
      <c r="AC358" s="3"/>
      <c r="AD358" s="3"/>
      <c r="AE358" s="3"/>
      <c r="AF358" s="3"/>
      <c r="AG358" s="4"/>
      <c r="AH358" s="3"/>
      <c r="AI358" s="3"/>
      <c r="AJ358" s="5"/>
      <c r="AK358" s="6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</row>
    <row r="359" spans="1:54" s="1" customForma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Z359" s="2"/>
      <c r="AA359" s="3"/>
      <c r="AB359" s="3"/>
      <c r="AC359" s="3"/>
      <c r="AD359" s="3"/>
      <c r="AE359" s="3"/>
      <c r="AF359" s="3"/>
      <c r="AG359" s="4"/>
      <c r="AH359" s="3"/>
      <c r="AI359" s="3"/>
      <c r="AJ359" s="5"/>
      <c r="AK359" s="6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</row>
    <row r="360" spans="1:54" s="1" customForma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Z360" s="2"/>
      <c r="AA360" s="3"/>
      <c r="AB360" s="3"/>
      <c r="AC360" s="3"/>
      <c r="AD360" s="3"/>
      <c r="AE360" s="3"/>
      <c r="AF360" s="3"/>
      <c r="AG360" s="4"/>
      <c r="AH360" s="3"/>
      <c r="AI360" s="3"/>
      <c r="AJ360" s="5"/>
      <c r="AK360" s="6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</row>
    <row r="361" spans="1:54" s="1" customForma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Z361" s="2"/>
      <c r="AA361" s="3"/>
      <c r="AB361" s="3"/>
      <c r="AC361" s="3"/>
      <c r="AD361" s="3"/>
      <c r="AE361" s="3"/>
      <c r="AF361" s="3"/>
      <c r="AG361" s="4"/>
      <c r="AH361" s="3"/>
      <c r="AI361" s="3"/>
      <c r="AJ361" s="5"/>
      <c r="AK361" s="6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</row>
    <row r="362" spans="1:54" s="1" customForma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Z362" s="2"/>
      <c r="AA362" s="3"/>
      <c r="AB362" s="3"/>
      <c r="AC362" s="3"/>
      <c r="AD362" s="3"/>
      <c r="AE362" s="3"/>
      <c r="AF362" s="3"/>
      <c r="AG362" s="4"/>
      <c r="AH362" s="3"/>
      <c r="AI362" s="3"/>
      <c r="AJ362" s="5"/>
      <c r="AK362" s="6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</row>
    <row r="363" spans="1:54" s="1" customForma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Z363" s="2"/>
      <c r="AA363" s="3"/>
      <c r="AB363" s="3"/>
      <c r="AC363" s="3"/>
      <c r="AD363" s="3"/>
      <c r="AE363" s="3"/>
      <c r="AF363" s="3"/>
      <c r="AG363" s="4"/>
      <c r="AH363" s="3"/>
      <c r="AI363" s="3"/>
      <c r="AJ363" s="5"/>
      <c r="AK363" s="6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</row>
    <row r="364" spans="1:54" s="1" customForma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Z364" s="2"/>
      <c r="AA364" s="3"/>
      <c r="AB364" s="3"/>
      <c r="AC364" s="3"/>
      <c r="AD364" s="3"/>
      <c r="AE364" s="3"/>
      <c r="AF364" s="3"/>
      <c r="AG364" s="4"/>
      <c r="AH364" s="3"/>
      <c r="AI364" s="3"/>
      <c r="AJ364" s="5"/>
      <c r="AK364" s="6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</row>
    <row r="365" spans="1:54" s="1" customForma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Z365" s="2"/>
      <c r="AA365" s="3"/>
      <c r="AB365" s="3"/>
      <c r="AC365" s="3"/>
      <c r="AD365" s="3"/>
      <c r="AE365" s="3"/>
      <c r="AF365" s="3"/>
      <c r="AG365" s="4"/>
      <c r="AH365" s="3"/>
      <c r="AI365" s="3"/>
      <c r="AJ365" s="5"/>
      <c r="AK365" s="6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</row>
    <row r="366" spans="1:54" s="1" customForma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Z366" s="2"/>
      <c r="AA366" s="3"/>
      <c r="AB366" s="3"/>
      <c r="AC366" s="3"/>
      <c r="AD366" s="3"/>
      <c r="AE366" s="3"/>
      <c r="AF366" s="3"/>
      <c r="AG366" s="4"/>
      <c r="AH366" s="3"/>
      <c r="AI366" s="3"/>
      <c r="AJ366" s="5"/>
      <c r="AK366" s="6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</row>
    <row r="367" spans="1:54" s="1" customForma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Z367" s="2"/>
      <c r="AA367" s="3"/>
      <c r="AB367" s="3"/>
      <c r="AC367" s="3"/>
      <c r="AD367" s="3"/>
      <c r="AE367" s="3"/>
      <c r="AF367" s="3"/>
      <c r="AG367" s="4"/>
      <c r="AH367" s="3"/>
      <c r="AI367" s="3"/>
      <c r="AJ367" s="5"/>
      <c r="AK367" s="6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</row>
    <row r="368" spans="1:54" s="1" customForma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Z368" s="2"/>
      <c r="AA368" s="3"/>
      <c r="AB368" s="3"/>
      <c r="AC368" s="3"/>
      <c r="AD368" s="3"/>
      <c r="AE368" s="3"/>
      <c r="AF368" s="3"/>
      <c r="AG368" s="4"/>
      <c r="AH368" s="3"/>
      <c r="AI368" s="3"/>
      <c r="AJ368" s="5"/>
      <c r="AK368" s="6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</row>
    <row r="369" spans="1:54" s="1" customForma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Z369" s="2"/>
      <c r="AA369" s="3"/>
      <c r="AB369" s="3"/>
      <c r="AC369" s="3"/>
      <c r="AD369" s="3"/>
      <c r="AE369" s="3"/>
      <c r="AF369" s="3"/>
      <c r="AG369" s="4"/>
      <c r="AH369" s="3"/>
      <c r="AI369" s="3"/>
      <c r="AJ369" s="5"/>
      <c r="AK369" s="6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</row>
    <row r="370" spans="1:54" s="1" customForma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Z370" s="2"/>
      <c r="AA370" s="3"/>
      <c r="AB370" s="3"/>
      <c r="AC370" s="3"/>
      <c r="AD370" s="3"/>
      <c r="AE370" s="3"/>
      <c r="AF370" s="3"/>
      <c r="AG370" s="4"/>
      <c r="AH370" s="3"/>
      <c r="AI370" s="3"/>
      <c r="AJ370" s="5"/>
      <c r="AK370" s="6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</row>
    <row r="371" spans="1:54" s="1" customForma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Z371" s="2"/>
      <c r="AA371" s="3"/>
      <c r="AB371" s="3"/>
      <c r="AC371" s="3"/>
      <c r="AD371" s="3"/>
      <c r="AE371" s="3"/>
      <c r="AF371" s="3"/>
      <c r="AG371" s="4"/>
      <c r="AH371" s="3"/>
      <c r="AI371" s="3"/>
      <c r="AJ371" s="5"/>
      <c r="AK371" s="6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</row>
    <row r="372" spans="1:54" s="1" customForma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Z372" s="2"/>
      <c r="AA372" s="3"/>
      <c r="AB372" s="3"/>
      <c r="AC372" s="3"/>
      <c r="AD372" s="3"/>
      <c r="AE372" s="3"/>
      <c r="AF372" s="3"/>
      <c r="AG372" s="4"/>
      <c r="AH372" s="3"/>
      <c r="AI372" s="3"/>
      <c r="AJ372" s="5"/>
      <c r="AK372" s="6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</row>
    <row r="373" spans="1:54" s="1" customForma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Z373" s="2"/>
      <c r="AA373" s="3"/>
      <c r="AB373" s="3"/>
      <c r="AC373" s="3"/>
      <c r="AD373" s="3"/>
      <c r="AE373" s="3"/>
      <c r="AF373" s="3"/>
      <c r="AG373" s="4"/>
      <c r="AH373" s="3"/>
      <c r="AI373" s="3"/>
      <c r="AJ373" s="5"/>
      <c r="AK373" s="6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</row>
    <row r="374" spans="1:54" s="1" customForma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Z374" s="2"/>
      <c r="AA374" s="3"/>
      <c r="AB374" s="3"/>
      <c r="AC374" s="3"/>
      <c r="AD374" s="3"/>
      <c r="AE374" s="3"/>
      <c r="AF374" s="3"/>
      <c r="AG374" s="4"/>
      <c r="AH374" s="3"/>
      <c r="AI374" s="3"/>
      <c r="AJ374" s="5"/>
      <c r="AK374" s="6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</row>
    <row r="375" spans="1:54" s="1" customForma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Z375" s="2"/>
      <c r="AA375" s="3"/>
      <c r="AB375" s="3"/>
      <c r="AC375" s="3"/>
      <c r="AD375" s="3"/>
      <c r="AE375" s="3"/>
      <c r="AF375" s="3"/>
      <c r="AG375" s="4"/>
      <c r="AH375" s="3"/>
      <c r="AI375" s="3"/>
      <c r="AJ375" s="5"/>
      <c r="AK375" s="6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</row>
    <row r="376" spans="1:54" s="1" customForma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Z376" s="2"/>
      <c r="AA376" s="3"/>
      <c r="AB376" s="3"/>
      <c r="AC376" s="3"/>
      <c r="AD376" s="3"/>
      <c r="AE376" s="3"/>
      <c r="AF376" s="3"/>
      <c r="AG376" s="4"/>
      <c r="AH376" s="3"/>
      <c r="AI376" s="3"/>
      <c r="AJ376" s="5"/>
      <c r="AK376" s="6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</row>
    <row r="377" spans="1:54" s="1" customForma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Z377" s="2"/>
      <c r="AA377" s="3"/>
      <c r="AB377" s="3"/>
      <c r="AC377" s="3"/>
      <c r="AD377" s="3"/>
      <c r="AE377" s="3"/>
      <c r="AF377" s="3"/>
      <c r="AG377" s="4"/>
      <c r="AH377" s="3"/>
      <c r="AI377" s="3"/>
      <c r="AJ377" s="5"/>
      <c r="AK377" s="6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</row>
    <row r="378" spans="1:54" s="1" customForma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Z378" s="2"/>
      <c r="AA378" s="3"/>
      <c r="AB378" s="3"/>
      <c r="AC378" s="3"/>
      <c r="AD378" s="3"/>
      <c r="AE378" s="3"/>
      <c r="AF378" s="3"/>
      <c r="AG378" s="4"/>
      <c r="AH378" s="3"/>
      <c r="AI378" s="3"/>
      <c r="AJ378" s="5"/>
      <c r="AK378" s="6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</row>
    <row r="379" spans="1:54" s="1" customForma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Z379" s="2"/>
      <c r="AA379" s="3"/>
      <c r="AB379" s="3"/>
      <c r="AC379" s="3"/>
      <c r="AD379" s="3"/>
      <c r="AE379" s="3"/>
      <c r="AF379" s="3"/>
      <c r="AG379" s="4"/>
      <c r="AH379" s="3"/>
      <c r="AI379" s="3"/>
      <c r="AJ379" s="5"/>
      <c r="AK379" s="6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</row>
    <row r="380" spans="1:54" s="1" customForma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Z380" s="2"/>
      <c r="AA380" s="3"/>
      <c r="AB380" s="3"/>
      <c r="AC380" s="3"/>
      <c r="AD380" s="3"/>
      <c r="AE380" s="3"/>
      <c r="AF380" s="3"/>
      <c r="AG380" s="4"/>
      <c r="AH380" s="3"/>
      <c r="AI380" s="3"/>
      <c r="AJ380" s="5"/>
      <c r="AK380" s="6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</row>
    <row r="381" spans="1:54" s="1" customForma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Z381" s="2"/>
      <c r="AA381" s="3"/>
      <c r="AB381" s="3"/>
      <c r="AC381" s="3"/>
      <c r="AD381" s="3"/>
      <c r="AE381" s="3"/>
      <c r="AF381" s="3"/>
      <c r="AG381" s="4"/>
      <c r="AH381" s="3"/>
      <c r="AI381" s="3"/>
      <c r="AJ381" s="5"/>
      <c r="AK381" s="6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</row>
    <row r="382" spans="1:54" s="1" customForma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Z382" s="2"/>
      <c r="AA382" s="3"/>
      <c r="AB382" s="3"/>
      <c r="AC382" s="3"/>
      <c r="AD382" s="3"/>
      <c r="AE382" s="3"/>
      <c r="AF382" s="3"/>
      <c r="AG382" s="4"/>
      <c r="AH382" s="3"/>
      <c r="AI382" s="3"/>
      <c r="AJ382" s="5"/>
      <c r="AK382" s="6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</row>
    <row r="383" spans="1:54" s="1" customForma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Z383" s="2"/>
      <c r="AA383" s="3"/>
      <c r="AB383" s="3"/>
      <c r="AC383" s="3"/>
      <c r="AD383" s="3"/>
      <c r="AE383" s="3"/>
      <c r="AF383" s="3"/>
      <c r="AG383" s="4"/>
      <c r="AH383" s="3"/>
      <c r="AI383" s="3"/>
      <c r="AJ383" s="5"/>
      <c r="AK383" s="6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</row>
    <row r="384" spans="1:54" s="1" customForma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Z384" s="2"/>
      <c r="AA384" s="3"/>
      <c r="AB384" s="3"/>
      <c r="AC384" s="3"/>
      <c r="AD384" s="3"/>
      <c r="AE384" s="3"/>
      <c r="AF384" s="3"/>
      <c r="AG384" s="4"/>
      <c r="AH384" s="3"/>
      <c r="AI384" s="3"/>
      <c r="AJ384" s="5"/>
      <c r="AK384" s="6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</row>
    <row r="385" spans="1:54" s="1" customForma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Z385" s="2"/>
      <c r="AA385" s="3"/>
      <c r="AB385" s="3"/>
      <c r="AC385" s="3"/>
      <c r="AD385" s="3"/>
      <c r="AE385" s="3"/>
      <c r="AF385" s="3"/>
      <c r="AG385" s="4"/>
      <c r="AH385" s="3"/>
      <c r="AI385" s="3"/>
      <c r="AJ385" s="5"/>
      <c r="AK385" s="6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</row>
    <row r="386" spans="1:54" s="1" customForma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Z386" s="2"/>
      <c r="AA386" s="3"/>
      <c r="AB386" s="3"/>
      <c r="AC386" s="3"/>
      <c r="AD386" s="3"/>
      <c r="AE386" s="3"/>
      <c r="AF386" s="3"/>
      <c r="AG386" s="4"/>
      <c r="AH386" s="3"/>
      <c r="AI386" s="3"/>
      <c r="AJ386" s="5"/>
      <c r="AK386" s="6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</row>
    <row r="387" spans="1:54" s="1" customForma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Z387" s="2"/>
      <c r="AA387" s="3"/>
      <c r="AB387" s="3"/>
      <c r="AC387" s="3"/>
      <c r="AD387" s="3"/>
      <c r="AE387" s="3"/>
      <c r="AF387" s="3"/>
      <c r="AG387" s="4"/>
      <c r="AH387" s="3"/>
      <c r="AI387" s="3"/>
      <c r="AJ387" s="5"/>
      <c r="AK387" s="6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</row>
    <row r="388" spans="1:54" s="1" customForma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Z388" s="2"/>
      <c r="AA388" s="3"/>
      <c r="AB388" s="3"/>
      <c r="AC388" s="3"/>
      <c r="AD388" s="3"/>
      <c r="AE388" s="3"/>
      <c r="AF388" s="3"/>
      <c r="AG388" s="4"/>
      <c r="AH388" s="3"/>
      <c r="AI388" s="3"/>
      <c r="AJ388" s="5"/>
      <c r="AK388" s="6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</row>
    <row r="389" spans="1:54" s="1" customForma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Z389" s="2"/>
      <c r="AA389" s="3"/>
      <c r="AB389" s="3"/>
      <c r="AC389" s="3"/>
      <c r="AD389" s="3"/>
      <c r="AE389" s="3"/>
      <c r="AF389" s="3"/>
      <c r="AG389" s="4"/>
      <c r="AH389" s="3"/>
      <c r="AI389" s="3"/>
      <c r="AJ389" s="5"/>
      <c r="AK389" s="6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</row>
    <row r="390" spans="1:54" s="1" customForma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Z390" s="2"/>
      <c r="AA390" s="3"/>
      <c r="AB390" s="3"/>
      <c r="AC390" s="3"/>
      <c r="AD390" s="3"/>
      <c r="AE390" s="3"/>
      <c r="AF390" s="3"/>
      <c r="AG390" s="4"/>
      <c r="AH390" s="3"/>
      <c r="AI390" s="3"/>
      <c r="AJ390" s="5"/>
      <c r="AK390" s="6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</row>
    <row r="391" spans="1:54" s="1" customForma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Z391" s="2"/>
      <c r="AA391" s="3"/>
      <c r="AB391" s="3"/>
      <c r="AC391" s="3"/>
      <c r="AD391" s="3"/>
      <c r="AE391" s="3"/>
      <c r="AF391" s="3"/>
      <c r="AG391" s="4"/>
      <c r="AH391" s="3"/>
      <c r="AI391" s="3"/>
      <c r="AJ391" s="5"/>
      <c r="AK391" s="6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</row>
    <row r="392" spans="1:54" s="1" customForma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Z392" s="2"/>
      <c r="AA392" s="3"/>
      <c r="AB392" s="3"/>
      <c r="AC392" s="3"/>
      <c r="AD392" s="3"/>
      <c r="AE392" s="3"/>
      <c r="AF392" s="3"/>
      <c r="AG392" s="4"/>
      <c r="AH392" s="3"/>
      <c r="AI392" s="3"/>
      <c r="AJ392" s="5"/>
      <c r="AK392" s="6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</row>
    <row r="393" spans="1:54" s="1" customForma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Z393" s="2"/>
      <c r="AA393" s="3"/>
      <c r="AB393" s="3"/>
      <c r="AC393" s="3"/>
      <c r="AD393" s="3"/>
      <c r="AE393" s="3"/>
      <c r="AF393" s="3"/>
      <c r="AG393" s="4"/>
      <c r="AH393" s="3"/>
      <c r="AI393" s="3"/>
      <c r="AJ393" s="5"/>
      <c r="AK393" s="6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</row>
    <row r="394" spans="1:54" s="1" customForma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Z394" s="2"/>
      <c r="AA394" s="3"/>
      <c r="AB394" s="3"/>
      <c r="AC394" s="3"/>
      <c r="AD394" s="3"/>
      <c r="AE394" s="3"/>
      <c r="AF394" s="3"/>
      <c r="AG394" s="4"/>
      <c r="AH394" s="3"/>
      <c r="AI394" s="3"/>
      <c r="AJ394" s="5"/>
      <c r="AK394" s="6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</row>
    <row r="395" spans="1:54" s="1" customForma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Z395" s="2"/>
      <c r="AA395" s="3"/>
      <c r="AB395" s="3"/>
      <c r="AC395" s="3"/>
      <c r="AD395" s="3"/>
      <c r="AE395" s="3"/>
      <c r="AF395" s="3"/>
      <c r="AG395" s="4"/>
      <c r="AH395" s="3"/>
      <c r="AI395" s="3"/>
      <c r="AJ395" s="5"/>
      <c r="AK395" s="6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</row>
    <row r="396" spans="1:54" s="1" customForma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Z396" s="2"/>
      <c r="AA396" s="3"/>
      <c r="AB396" s="3"/>
      <c r="AC396" s="3"/>
      <c r="AD396" s="3"/>
      <c r="AE396" s="3"/>
      <c r="AF396" s="3"/>
      <c r="AG396" s="4"/>
      <c r="AH396" s="3"/>
      <c r="AI396" s="3"/>
      <c r="AJ396" s="5"/>
      <c r="AK396" s="6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</row>
    <row r="397" spans="1:54" s="1" customForma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Z397" s="2"/>
      <c r="AA397" s="3"/>
      <c r="AB397" s="3"/>
      <c r="AC397" s="3"/>
      <c r="AD397" s="3"/>
      <c r="AE397" s="3"/>
      <c r="AF397" s="3"/>
      <c r="AG397" s="4"/>
      <c r="AH397" s="3"/>
      <c r="AI397" s="3"/>
      <c r="AJ397" s="5"/>
      <c r="AK397" s="6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</row>
    <row r="398" spans="1:54" s="1" customForma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Z398" s="2"/>
      <c r="AA398" s="3"/>
      <c r="AB398" s="3"/>
      <c r="AC398" s="3"/>
      <c r="AD398" s="3"/>
      <c r="AE398" s="3"/>
      <c r="AF398" s="3"/>
      <c r="AG398" s="4"/>
      <c r="AH398" s="3"/>
      <c r="AI398" s="3"/>
      <c r="AJ398" s="5"/>
      <c r="AK398" s="6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</row>
    <row r="399" spans="1:54" s="1" customForma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Z399" s="2"/>
      <c r="AA399" s="3"/>
      <c r="AB399" s="3"/>
      <c r="AC399" s="3"/>
      <c r="AD399" s="3"/>
      <c r="AE399" s="3"/>
      <c r="AF399" s="3"/>
      <c r="AG399" s="4"/>
      <c r="AH399" s="3"/>
      <c r="AI399" s="3"/>
      <c r="AJ399" s="5"/>
      <c r="AK399" s="6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</row>
    <row r="400" spans="1:54" s="1" customForma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Z400" s="2"/>
      <c r="AA400" s="3"/>
      <c r="AB400" s="3"/>
      <c r="AC400" s="3"/>
      <c r="AD400" s="3"/>
      <c r="AE400" s="3"/>
      <c r="AF400" s="3"/>
      <c r="AG400" s="4"/>
      <c r="AH400" s="3"/>
      <c r="AI400" s="3"/>
      <c r="AJ400" s="5"/>
      <c r="AK400" s="6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</row>
    <row r="401" spans="1:54" s="1" customForma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Z401" s="2"/>
      <c r="AA401" s="3"/>
      <c r="AB401" s="3"/>
      <c r="AC401" s="3"/>
      <c r="AD401" s="3"/>
      <c r="AE401" s="3"/>
      <c r="AF401" s="3"/>
      <c r="AG401" s="4"/>
      <c r="AH401" s="3"/>
      <c r="AI401" s="3"/>
      <c r="AJ401" s="5"/>
      <c r="AK401" s="6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</row>
    <row r="402" spans="1:54" s="1" customForma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Z402" s="2"/>
      <c r="AA402" s="3"/>
      <c r="AB402" s="3"/>
      <c r="AC402" s="3"/>
      <c r="AD402" s="3"/>
      <c r="AE402" s="3"/>
      <c r="AF402" s="3"/>
      <c r="AG402" s="4"/>
      <c r="AH402" s="3"/>
      <c r="AI402" s="3"/>
      <c r="AJ402" s="5"/>
      <c r="AK402" s="6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</row>
    <row r="403" spans="1:54" s="1" customForma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Z403" s="2"/>
      <c r="AA403" s="3"/>
      <c r="AB403" s="3"/>
      <c r="AC403" s="3"/>
      <c r="AD403" s="3"/>
      <c r="AE403" s="3"/>
      <c r="AF403" s="3"/>
      <c r="AG403" s="4"/>
      <c r="AH403" s="3"/>
      <c r="AI403" s="3"/>
      <c r="AJ403" s="5"/>
      <c r="AK403" s="6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</row>
  </sheetData>
  <mergeCells count="19">
    <mergeCell ref="AA5:AB5"/>
    <mergeCell ref="AC5:AD5"/>
    <mergeCell ref="AE5:AF5"/>
    <mergeCell ref="A20:B20"/>
    <mergeCell ref="A24:G24"/>
    <mergeCell ref="M4:M7"/>
    <mergeCell ref="N4:N7"/>
    <mergeCell ref="U4:U6"/>
    <mergeCell ref="C5:D5"/>
    <mergeCell ref="E5:F5"/>
    <mergeCell ref="G5:H5"/>
    <mergeCell ref="A1:L1"/>
    <mergeCell ref="A2:L2"/>
    <mergeCell ref="A3:L3"/>
    <mergeCell ref="A4:A6"/>
    <mergeCell ref="B4:B6"/>
    <mergeCell ref="C4:H4"/>
    <mergeCell ref="I4:J5"/>
    <mergeCell ref="K4:L5"/>
  </mergeCells>
  <pageMargins left="0.41" right="0.98" top="0.39370078740157483" bottom="0.51181102362204722" header="0.23622047244094491" footer="0.27559055118110237"/>
  <pageSetup paperSize="5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DE51E-EC2D-4540-B9DC-67368A5473EB}">
  <dimension ref="C1:AZ1"/>
  <sheetViews>
    <sheetView view="pageBreakPreview" zoomScale="85" zoomScaleNormal="70" zoomScaleSheetLayoutView="85" workbookViewId="0">
      <pane xSplit="2" ySplit="1" topLeftCell="C2" activePane="bottomRight" state="frozen"/>
      <selection pane="topRight"/>
      <selection pane="bottomLeft"/>
      <selection pane="bottomRight" activeCell="C1" sqref="A1:XFD1048576"/>
    </sheetView>
  </sheetViews>
  <sheetFormatPr defaultColWidth="9" defaultRowHeight="15" x14ac:dyDescent="0.25"/>
  <cols>
    <col min="1" max="1" width="9" style="8"/>
    <col min="2" max="2" width="20.6640625" style="8" customWidth="1"/>
    <col min="3" max="18" width="9" style="8"/>
    <col min="19" max="23" width="9" style="1"/>
    <col min="24" max="24" width="9" style="2"/>
    <col min="25" max="30" width="9" style="3"/>
    <col min="31" max="31" width="9" style="4"/>
    <col min="32" max="33" width="9" style="3"/>
    <col min="34" max="34" width="9" style="5"/>
    <col min="35" max="35" width="9" style="6"/>
    <col min="36" max="52" width="9" style="7"/>
    <col min="53" max="16384" width="9" style="8"/>
  </cols>
  <sheetData/>
  <pageMargins left="0.41" right="0.98" top="0.39370078740157483" bottom="0.51181102362204722" header="0.23622047244094491" footer="0.27559055118110237"/>
  <pageSetup paperSize="5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 PI TANGKAP fix (2)</vt:lpstr>
      <vt:lpstr>PROD PI TANGKAP fix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ip5</dc:creator>
  <cp:lastModifiedBy>lenovo ip5</cp:lastModifiedBy>
  <dcterms:created xsi:type="dcterms:W3CDTF">2026-01-20T01:38:23Z</dcterms:created>
  <dcterms:modified xsi:type="dcterms:W3CDTF">2026-01-21T01:08:44Z</dcterms:modified>
</cp:coreProperties>
</file>