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cuments\2016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  <c r="V39" i="1"/>
  <c r="U39" i="1"/>
  <c r="X39" i="1" s="1"/>
  <c r="F39" i="1"/>
  <c r="W37" i="1"/>
  <c r="V37" i="1"/>
  <c r="X37" i="1" s="1"/>
  <c r="U37" i="1"/>
  <c r="F37" i="1"/>
  <c r="W36" i="1"/>
  <c r="V36" i="1"/>
  <c r="U36" i="1"/>
  <c r="X36" i="1" s="1"/>
  <c r="F36" i="1"/>
  <c r="W35" i="1"/>
  <c r="V35" i="1"/>
  <c r="V34" i="1" s="1"/>
  <c r="U35" i="1"/>
  <c r="F35" i="1"/>
  <c r="F34" i="1" s="1"/>
  <c r="W34" i="1"/>
  <c r="U34" i="1"/>
  <c r="T34" i="1"/>
  <c r="S34" i="1"/>
  <c r="R34" i="1"/>
  <c r="Q34" i="1"/>
  <c r="Q41" i="1" s="1"/>
  <c r="P34" i="1"/>
  <c r="O34" i="1"/>
  <c r="N34" i="1"/>
  <c r="M34" i="1"/>
  <c r="M41" i="1" s="1"/>
  <c r="L34" i="1"/>
  <c r="K34" i="1"/>
  <c r="K41" i="1" s="1"/>
  <c r="J34" i="1"/>
  <c r="I34" i="1"/>
  <c r="I41" i="1" s="1"/>
  <c r="H34" i="1"/>
  <c r="G34" i="1"/>
  <c r="G41" i="1" s="1"/>
  <c r="E34" i="1"/>
  <c r="E41" i="1" s="1"/>
  <c r="D34" i="1"/>
  <c r="C34" i="1"/>
  <c r="C41" i="1" s="1"/>
  <c r="W32" i="1"/>
  <c r="V32" i="1"/>
  <c r="U32" i="1"/>
  <c r="X32" i="1" s="1"/>
  <c r="F32" i="1"/>
  <c r="W31" i="1"/>
  <c r="V31" i="1"/>
  <c r="X31" i="1" s="1"/>
  <c r="U31" i="1"/>
  <c r="F31" i="1"/>
  <c r="W30" i="1"/>
  <c r="V30" i="1"/>
  <c r="U30" i="1"/>
  <c r="X30" i="1" s="1"/>
  <c r="F30" i="1"/>
  <c r="W29" i="1"/>
  <c r="V29" i="1"/>
  <c r="V28" i="1" s="1"/>
  <c r="U29" i="1"/>
  <c r="F29" i="1"/>
  <c r="W28" i="1"/>
  <c r="U28" i="1"/>
  <c r="T28" i="1"/>
  <c r="S28" i="1"/>
  <c r="S41" i="1" s="1"/>
  <c r="R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6" i="1"/>
  <c r="V26" i="1"/>
  <c r="X26" i="1" s="1"/>
  <c r="U26" i="1"/>
  <c r="F26" i="1"/>
  <c r="W25" i="1"/>
  <c r="W24" i="1" s="1"/>
  <c r="V25" i="1"/>
  <c r="R25" i="1"/>
  <c r="P25" i="1"/>
  <c r="U25" i="1" s="1"/>
  <c r="F25" i="1"/>
  <c r="V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2" i="1"/>
  <c r="V22" i="1"/>
  <c r="X22" i="1" s="1"/>
  <c r="U22" i="1"/>
  <c r="F22" i="1"/>
  <c r="W21" i="1"/>
  <c r="V21" i="1"/>
  <c r="U21" i="1"/>
  <c r="X21" i="1" s="1"/>
  <c r="R21" i="1"/>
  <c r="F21" i="1"/>
  <c r="W20" i="1"/>
  <c r="V20" i="1"/>
  <c r="U20" i="1"/>
  <c r="X20" i="1" s="1"/>
  <c r="R20" i="1"/>
  <c r="F20" i="1"/>
  <c r="W19" i="1"/>
  <c r="V19" i="1"/>
  <c r="U19" i="1"/>
  <c r="X19" i="1" s="1"/>
  <c r="R19" i="1"/>
  <c r="F19" i="1"/>
  <c r="W18" i="1"/>
  <c r="V18" i="1"/>
  <c r="U18" i="1"/>
  <c r="X18" i="1" s="1"/>
  <c r="R18" i="1"/>
  <c r="F18" i="1"/>
  <c r="W17" i="1"/>
  <c r="V17" i="1"/>
  <c r="U17" i="1"/>
  <c r="X17" i="1" s="1"/>
  <c r="F17" i="1"/>
  <c r="W16" i="1"/>
  <c r="V16" i="1"/>
  <c r="X16" i="1" s="1"/>
  <c r="U16" i="1"/>
  <c r="F16" i="1"/>
  <c r="W15" i="1"/>
  <c r="V15" i="1"/>
  <c r="R15" i="1"/>
  <c r="O15" i="1"/>
  <c r="O13" i="1" s="1"/>
  <c r="O41" i="1" s="1"/>
  <c r="N15" i="1"/>
  <c r="F15" i="1"/>
  <c r="W14" i="1"/>
  <c r="W13" i="1" s="1"/>
  <c r="W41" i="1" s="1"/>
  <c r="V14" i="1"/>
  <c r="U14" i="1"/>
  <c r="X14" i="1" s="1"/>
  <c r="F14" i="1"/>
  <c r="V13" i="1"/>
  <c r="T13" i="1"/>
  <c r="T41" i="1" s="1"/>
  <c r="S13" i="1"/>
  <c r="R13" i="1"/>
  <c r="R41" i="1" s="1"/>
  <c r="Q13" i="1"/>
  <c r="P13" i="1"/>
  <c r="P41" i="1" s="1"/>
  <c r="R42" i="1" s="1"/>
  <c r="N13" i="1"/>
  <c r="N41" i="1" s="1"/>
  <c r="M13" i="1"/>
  <c r="L13" i="1"/>
  <c r="L41" i="1" s="1"/>
  <c r="K13" i="1"/>
  <c r="J13" i="1"/>
  <c r="J41" i="1" s="1"/>
  <c r="I13" i="1"/>
  <c r="H13" i="1"/>
  <c r="H41" i="1" s="1"/>
  <c r="G13" i="1"/>
  <c r="F13" i="1"/>
  <c r="E13" i="1"/>
  <c r="D13" i="1"/>
  <c r="D41" i="1" s="1"/>
  <c r="C13" i="1"/>
  <c r="W11" i="1"/>
  <c r="V11" i="1"/>
  <c r="U11" i="1"/>
  <c r="F11" i="1"/>
  <c r="F41" i="1" s="1"/>
  <c r="V41" i="1" l="1"/>
  <c r="X25" i="1"/>
  <c r="X24" i="1" s="1"/>
  <c r="U24" i="1"/>
  <c r="N42" i="1"/>
  <c r="X11" i="1"/>
  <c r="U15" i="1"/>
  <c r="X15" i="1" s="1"/>
  <c r="X13" i="1" s="1"/>
  <c r="X29" i="1"/>
  <c r="X28" i="1" s="1"/>
  <c r="X35" i="1"/>
  <c r="X34" i="1" s="1"/>
  <c r="U13" i="1" l="1"/>
  <c r="U41" i="1" s="1"/>
  <c r="X41" i="1"/>
</calcChain>
</file>

<file path=xl/sharedStrings.xml><?xml version="1.0" encoding="utf-8"?>
<sst xmlns="http://schemas.openxmlformats.org/spreadsheetml/2006/main" count="76" uniqueCount="71">
  <si>
    <t>I.</t>
  </si>
  <si>
    <t>REKONSILIASI KARTU INVENTARIS BARANG DAN NERACA</t>
  </si>
  <si>
    <t>NO</t>
  </si>
  <si>
    <t>JENIS BARANG</t>
  </si>
  <si>
    <t>SALDO AWAL</t>
  </si>
  <si>
    <t>MUTASI</t>
  </si>
  <si>
    <t>KIB - NERACA</t>
  </si>
  <si>
    <t>SALDO AKHIR</t>
  </si>
  <si>
    <t>KIB</t>
  </si>
  <si>
    <t>ASET LAINNYA</t>
  </si>
  <si>
    <t>EKSTRA                   KOMPTABLE</t>
  </si>
  <si>
    <t>NERACA</t>
  </si>
  <si>
    <t>PENAMBAHAN</t>
  </si>
  <si>
    <t>PENGURANGAN</t>
  </si>
  <si>
    <t xml:space="preserve">ASET LAINNYA      </t>
  </si>
  <si>
    <t>EKSTRA       KOMPTABEL</t>
  </si>
  <si>
    <t>BELANJA MODAL</t>
  </si>
  <si>
    <t xml:space="preserve">BELANJA NON MODAL               </t>
  </si>
  <si>
    <t>HIBAH</t>
  </si>
  <si>
    <t>MUTASI SKPD TAMBAH</t>
  </si>
  <si>
    <t>KOREKSI</t>
  </si>
  <si>
    <t>PENGHAPUSAN</t>
  </si>
  <si>
    <t>MUTASI SKPD KELUAR</t>
  </si>
  <si>
    <t xml:space="preserve">KOREKSI </t>
  </si>
  <si>
    <t>EKSTRA   KOMPTABEL</t>
  </si>
  <si>
    <t>ATRIBUSI</t>
  </si>
  <si>
    <t>SALAH PENGGANGGARAN (BELANJA YG MEMBENTUK ASET)</t>
  </si>
  <si>
    <t xml:space="preserve">APBN </t>
  </si>
  <si>
    <t>APBD PROP.</t>
  </si>
  <si>
    <t>SPI</t>
  </si>
  <si>
    <t>PIHAK KE III</t>
  </si>
  <si>
    <t>3= (4+5+6)</t>
  </si>
  <si>
    <t>6=(3-4-5)</t>
  </si>
  <si>
    <t>17= (3) + (7 s/d 11)  -       (12 s/d 14 )</t>
  </si>
  <si>
    <t>18= (4+16)</t>
  </si>
  <si>
    <t>19= (5+15)</t>
  </si>
  <si>
    <t>20= (17-18-19)</t>
  </si>
  <si>
    <t>A.1</t>
  </si>
  <si>
    <t>TANAH</t>
  </si>
  <si>
    <t xml:space="preserve"> </t>
  </si>
  <si>
    <t>B</t>
  </si>
  <si>
    <t>PERALATAN DAN MESIN</t>
  </si>
  <si>
    <t>ALAT BESAR</t>
  </si>
  <si>
    <t>ALAT ANGKUTAN</t>
  </si>
  <si>
    <t>ALAT BENGKEL DAN UKUR</t>
  </si>
  <si>
    <t>ALAT PERTANIAN</t>
  </si>
  <si>
    <t>ALAT KANTOR DAN RUMAH TANGGA</t>
  </si>
  <si>
    <t>ALAT STUDIO DAN KOMUNIKASI</t>
  </si>
  <si>
    <t>ALAT KEDOKTERAN</t>
  </si>
  <si>
    <t>ALAT LABORATORIUM</t>
  </si>
  <si>
    <t>ALAT PERSENJATAAN/KEAMANAN</t>
  </si>
  <si>
    <t>C</t>
  </si>
  <si>
    <t>GEDUNG DAN BANGUNAN</t>
  </si>
  <si>
    <t>BANGUNAN GEDUNG</t>
  </si>
  <si>
    <t>MONUMEN</t>
  </si>
  <si>
    <t>D</t>
  </si>
  <si>
    <t>JALAN, JEMBATAN DAN JARINGAN</t>
  </si>
  <si>
    <t>JALAN DAN JEMBATAN</t>
  </si>
  <si>
    <t>BANGUNAN AIR/IRIGASI</t>
  </si>
  <si>
    <t>INSTALASI</t>
  </si>
  <si>
    <t>JARINGAN</t>
  </si>
  <si>
    <t>E</t>
  </si>
  <si>
    <t>ASET TETAP LAINNYA</t>
  </si>
  <si>
    <t>BUKU DAN PERPUSTAKAAN</t>
  </si>
  <si>
    <t>BARANG BERCORAK KEBUDAYAAN</t>
  </si>
  <si>
    <t>HEWAN DAN TERNAK SERTA TANAMAN</t>
  </si>
  <si>
    <t>F.20</t>
  </si>
  <si>
    <t>KONSTRUKSI DALAM PENGERJAAN</t>
  </si>
  <si>
    <t>TOTAL ASET (A+B+C+D+E+F)</t>
  </si>
  <si>
    <t>JUMLAH MUTASI TAMBAH =</t>
  </si>
  <si>
    <t>JUMLAH MUTASI KURANG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</si>
</sst>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u/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 applyProtection="1">
      <protection locked="0"/>
    </xf>
    <xf numFmtId="164" fontId="2" fillId="0" borderId="0" xfId="1" applyNumberFormat="1" applyFont="1" applyAlignment="1" applyProtection="1">
      <protection locked="0"/>
    </xf>
    <xf numFmtId="41" fontId="2" fillId="0" borderId="0" xfId="1" applyFont="1" applyAlignment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Alignment="1">
      <alignment horizontal="left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protection locked="0"/>
    </xf>
    <xf numFmtId="164" fontId="2" fillId="0" borderId="1" xfId="0" applyNumberFormat="1" applyFont="1" applyBorder="1" applyAlignment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64" fontId="0" fillId="2" borderId="3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Fill="1" applyBorder="1" applyAlignment="1" applyProtection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164" fontId="0" fillId="0" borderId="9" xfId="0" applyNumberFormat="1" applyBorder="1" applyAlignment="1" applyProtection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3" fontId="0" fillId="0" borderId="4" xfId="0" applyNumberForma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8" xfId="0" applyFill="1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Protection="1">
      <protection locked="0"/>
    </xf>
    <xf numFmtId="0" fontId="0" fillId="0" borderId="8" xfId="0" applyBorder="1"/>
    <xf numFmtId="0" fontId="0" fillId="0" borderId="2" xfId="0" applyBorder="1"/>
    <xf numFmtId="0" fontId="6" fillId="2" borderId="8" xfId="0" applyFont="1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shrinkToFit="1"/>
    </xf>
    <xf numFmtId="43" fontId="6" fillId="2" borderId="7" xfId="2" applyFont="1" applyFill="1" applyBorder="1" applyAlignment="1" applyProtection="1">
      <alignment shrinkToFit="1"/>
      <protection locked="0"/>
    </xf>
    <xf numFmtId="43" fontId="6" fillId="2" borderId="4" xfId="2" applyFont="1" applyFill="1" applyBorder="1" applyAlignment="1" applyProtection="1">
      <alignment shrinkToFit="1"/>
      <protection locked="0"/>
    </xf>
    <xf numFmtId="0" fontId="6" fillId="2" borderId="2" xfId="0" applyFont="1" applyFill="1" applyBorder="1"/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0" fillId="0" borderId="0" xfId="0" applyFill="1"/>
    <xf numFmtId="0" fontId="8" fillId="0" borderId="0" xfId="0" applyFont="1" applyAlignment="1" applyProtection="1">
      <protection locked="0"/>
    </xf>
    <xf numFmtId="43" fontId="0" fillId="0" borderId="0" xfId="0" applyNumberFormat="1"/>
    <xf numFmtId="164" fontId="0" fillId="0" borderId="0" xfId="0" applyNumberFormat="1"/>
    <xf numFmtId="0" fontId="9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43" fontId="0" fillId="0" borderId="0" xfId="0" applyNumberFormat="1" applyFill="1" applyProtection="1">
      <protection locked="0"/>
    </xf>
    <xf numFmtId="0" fontId="9" fillId="0" borderId="0" xfId="0" applyFont="1" applyFill="1" applyAlignment="1" applyProtection="1">
      <protection locked="0"/>
    </xf>
    <xf numFmtId="41" fontId="3" fillId="0" borderId="0" xfId="1" applyFont="1" applyFill="1" applyProtection="1">
      <protection locked="0"/>
    </xf>
    <xf numFmtId="165" fontId="3" fillId="0" borderId="0" xfId="1" applyNumberFormat="1" applyFont="1" applyFill="1" applyAlignment="1" applyProtection="1">
      <protection locked="0"/>
    </xf>
    <xf numFmtId="43" fontId="7" fillId="2" borderId="8" xfId="2" applyFont="1" applyFill="1" applyBorder="1" applyAlignment="1" applyProtection="1">
      <alignment horizontal="center" vertical="center" wrapText="1" shrinkToFit="1"/>
      <protection locked="0"/>
    </xf>
    <xf numFmtId="43" fontId="6" fillId="3" borderId="7" xfId="2" applyFont="1" applyFill="1" applyBorder="1" applyAlignment="1" applyProtection="1">
      <alignment horizontal="left" shrinkToFit="1"/>
      <protection locked="0"/>
    </xf>
    <xf numFmtId="43" fontId="6" fillId="3" borderId="8" xfId="2" applyFont="1" applyFill="1" applyBorder="1" applyAlignment="1" applyProtection="1">
      <alignment shrinkToFit="1"/>
      <protection locked="0"/>
    </xf>
    <xf numFmtId="43" fontId="6" fillId="2" borderId="8" xfId="2" applyNumberFormat="1" applyFont="1" applyFill="1" applyBorder="1" applyAlignment="1" applyProtection="1">
      <alignment shrinkToFit="1"/>
    </xf>
    <xf numFmtId="43" fontId="6" fillId="2" borderId="8" xfId="2" applyFont="1" applyFill="1" applyBorder="1" applyAlignment="1" applyProtection="1">
      <alignment shrinkToFit="1"/>
      <protection locked="0"/>
    </xf>
    <xf numFmtId="43" fontId="6" fillId="2" borderId="9" xfId="2" applyFont="1" applyFill="1" applyBorder="1" applyAlignment="1" applyProtection="1">
      <alignment shrinkToFit="1"/>
      <protection locked="0"/>
    </xf>
    <xf numFmtId="43" fontId="6" fillId="3" borderId="7" xfId="2" applyFont="1" applyFill="1" applyBorder="1" applyAlignment="1" applyProtection="1">
      <alignment shrinkToFit="1"/>
      <protection locked="0"/>
    </xf>
    <xf numFmtId="43" fontId="6" fillId="3" borderId="9" xfId="2" applyFont="1" applyFill="1" applyBorder="1" applyAlignment="1" applyProtection="1">
      <alignment shrinkToFit="1"/>
      <protection locked="0"/>
    </xf>
    <xf numFmtId="43" fontId="6" fillId="3" borderId="4" xfId="2" applyFont="1" applyFill="1" applyBorder="1" applyAlignment="1" applyProtection="1">
      <alignment shrinkToFit="1"/>
    </xf>
    <xf numFmtId="43" fontId="6" fillId="3" borderId="8" xfId="2" applyFont="1" applyFill="1" applyBorder="1" applyAlignment="1" applyProtection="1">
      <alignment shrinkToFit="1"/>
    </xf>
    <xf numFmtId="43" fontId="6" fillId="2" borderId="8" xfId="2" applyFont="1" applyFill="1" applyBorder="1" applyAlignment="1" applyProtection="1">
      <alignment shrinkToFit="1"/>
    </xf>
    <xf numFmtId="43" fontId="3" fillId="0" borderId="7" xfId="2" applyFont="1" applyFill="1" applyBorder="1" applyAlignment="1" applyProtection="1">
      <alignment shrinkToFit="1"/>
    </xf>
    <xf numFmtId="43" fontId="3" fillId="0" borderId="8" xfId="2" applyFont="1" applyFill="1" applyBorder="1" applyAlignment="1">
      <alignment shrinkToFit="1"/>
    </xf>
    <xf numFmtId="43" fontId="3" fillId="0" borderId="8" xfId="2" applyFont="1" applyBorder="1" applyAlignment="1">
      <alignment shrinkToFit="1"/>
    </xf>
    <xf numFmtId="43" fontId="3" fillId="0" borderId="9" xfId="2" applyNumberFormat="1" applyFont="1" applyBorder="1" applyAlignment="1" applyProtection="1">
      <alignment shrinkToFit="1"/>
    </xf>
    <xf numFmtId="43" fontId="3" fillId="0" borderId="7" xfId="2" applyFont="1" applyBorder="1" applyAlignment="1">
      <alignment shrinkToFit="1"/>
    </xf>
    <xf numFmtId="43" fontId="3" fillId="0" borderId="4" xfId="2" applyFont="1" applyBorder="1" applyAlignment="1" applyProtection="1">
      <alignment shrinkToFit="1"/>
      <protection locked="0"/>
    </xf>
    <xf numFmtId="43" fontId="3" fillId="0" borderId="9" xfId="2" applyFont="1" applyBorder="1" applyAlignment="1">
      <alignment shrinkToFit="1"/>
    </xf>
    <xf numFmtId="43" fontId="3" fillId="0" borderId="7" xfId="2" applyFont="1" applyFill="1" applyBorder="1" applyAlignment="1">
      <alignment shrinkToFit="1"/>
    </xf>
    <xf numFmtId="43" fontId="3" fillId="0" borderId="9" xfId="2" applyFont="1" applyFill="1" applyBorder="1" applyAlignment="1">
      <alignment shrinkToFit="1"/>
    </xf>
    <xf numFmtId="43" fontId="3" fillId="0" borderId="4" xfId="2" applyFont="1" applyFill="1" applyBorder="1" applyAlignment="1" applyProtection="1">
      <alignment shrinkToFit="1"/>
    </xf>
    <xf numFmtId="43" fontId="3" fillId="0" borderId="8" xfId="2" applyFont="1" applyFill="1" applyBorder="1" applyAlignment="1" applyProtection="1">
      <alignment shrinkToFit="1"/>
    </xf>
    <xf numFmtId="43" fontId="3" fillId="0" borderId="8" xfId="2" applyFont="1" applyBorder="1" applyAlignment="1" applyProtection="1">
      <alignment shrinkToFit="1"/>
    </xf>
    <xf numFmtId="43" fontId="6" fillId="3" borderId="8" xfId="2" applyFont="1" applyFill="1" applyBorder="1" applyAlignment="1">
      <alignment shrinkToFit="1"/>
    </xf>
    <xf numFmtId="43" fontId="6" fillId="2" borderId="8" xfId="2" applyFont="1" applyFill="1" applyBorder="1" applyAlignment="1">
      <alignment shrinkToFit="1"/>
    </xf>
    <xf numFmtId="43" fontId="6" fillId="2" borderId="8" xfId="2" applyNumberFormat="1" applyFont="1" applyFill="1" applyBorder="1" applyAlignment="1">
      <alignment shrinkToFit="1"/>
    </xf>
    <xf numFmtId="43" fontId="6" fillId="2" borderId="7" xfId="2" applyFont="1" applyFill="1" applyBorder="1" applyAlignment="1">
      <alignment shrinkToFit="1"/>
    </xf>
    <xf numFmtId="43" fontId="6" fillId="2" borderId="9" xfId="2" applyFont="1" applyFill="1" applyBorder="1" applyAlignment="1">
      <alignment shrinkToFit="1"/>
    </xf>
    <xf numFmtId="43" fontId="6" fillId="3" borderId="7" xfId="2" applyFont="1" applyFill="1" applyBorder="1" applyAlignment="1">
      <alignment shrinkToFit="1"/>
    </xf>
    <xf numFmtId="43" fontId="6" fillId="3" borderId="9" xfId="2" applyFont="1" applyFill="1" applyBorder="1" applyAlignment="1">
      <alignment shrinkToFit="1"/>
    </xf>
    <xf numFmtId="43" fontId="3" fillId="0" borderId="7" xfId="2" applyFont="1" applyFill="1" applyBorder="1" applyAlignment="1" applyProtection="1">
      <alignment shrinkToFit="1"/>
      <protection locked="0"/>
    </xf>
    <xf numFmtId="43" fontId="3" fillId="0" borderId="8" xfId="2" applyFont="1" applyFill="1" applyBorder="1" applyAlignment="1" applyProtection="1">
      <alignment shrinkToFit="1"/>
      <protection locked="0"/>
    </xf>
    <xf numFmtId="43" fontId="3" fillId="0" borderId="8" xfId="2" applyFont="1" applyBorder="1" applyAlignment="1" applyProtection="1">
      <alignment shrinkToFit="1"/>
      <protection locked="0"/>
    </xf>
    <xf numFmtId="43" fontId="3" fillId="0" borderId="7" xfId="2" applyFont="1" applyBorder="1" applyAlignment="1" applyProtection="1">
      <alignment shrinkToFit="1"/>
      <protection locked="0"/>
    </xf>
    <xf numFmtId="43" fontId="3" fillId="0" borderId="9" xfId="2" applyFont="1" applyBorder="1" applyAlignment="1" applyProtection="1">
      <alignment shrinkToFit="1"/>
      <protection locked="0"/>
    </xf>
    <xf numFmtId="43" fontId="3" fillId="0" borderId="9" xfId="2" applyFont="1" applyFill="1" applyBorder="1" applyAlignment="1" applyProtection="1">
      <alignment shrinkToFit="1"/>
      <protection locked="0"/>
    </xf>
    <xf numFmtId="43" fontId="6" fillId="2" borderId="7" xfId="2" applyFont="1" applyFill="1" applyBorder="1" applyAlignment="1" applyProtection="1">
      <alignment shrinkToFit="1"/>
    </xf>
    <xf numFmtId="43" fontId="6" fillId="2" borderId="9" xfId="2" applyNumberFormat="1" applyFont="1" applyFill="1" applyBorder="1" applyAlignment="1" applyProtection="1">
      <alignment shrinkToFit="1"/>
    </xf>
    <xf numFmtId="164" fontId="3" fillId="0" borderId="9" xfId="2" applyNumberFormat="1" applyFont="1" applyBorder="1" applyAlignment="1" applyProtection="1">
      <alignment shrinkToFit="1"/>
    </xf>
    <xf numFmtId="164" fontId="6" fillId="2" borderId="8" xfId="2" applyNumberFormat="1" applyFont="1" applyFill="1" applyBorder="1" applyAlignment="1" applyProtection="1">
      <alignment shrinkToFit="1"/>
    </xf>
    <xf numFmtId="43" fontId="3" fillId="0" borderId="7" xfId="2" applyFont="1" applyBorder="1" applyAlignment="1" applyProtection="1">
      <alignment shrinkToFit="1"/>
    </xf>
    <xf numFmtId="43" fontId="6" fillId="2" borderId="5" xfId="2" applyFont="1" applyFill="1" applyBorder="1" applyAlignment="1">
      <alignment horizontal="center" vertical="center" shrinkToFit="1"/>
    </xf>
    <xf numFmtId="164" fontId="6" fillId="2" borderId="6" xfId="2" applyNumberFormat="1" applyFont="1" applyFill="1" applyBorder="1" applyAlignment="1" applyProtection="1">
      <alignment horizontal="center" vertical="center" shrinkToFit="1"/>
    </xf>
    <xf numFmtId="43" fontId="6" fillId="2" borderId="10" xfId="2" applyFont="1" applyFill="1" applyBorder="1" applyAlignment="1">
      <alignment vertical="center" shrinkToFit="1"/>
    </xf>
    <xf numFmtId="43" fontId="6" fillId="2" borderId="8" xfId="2" applyFont="1" applyFill="1" applyBorder="1" applyAlignment="1">
      <alignment vertical="center" shrinkToFit="1"/>
    </xf>
    <xf numFmtId="43" fontId="6" fillId="2" borderId="4" xfId="2" applyFont="1" applyFill="1" applyBorder="1" applyAlignment="1">
      <alignment vertical="center" shrinkToFit="1"/>
    </xf>
    <xf numFmtId="43" fontId="6" fillId="2" borderId="9" xfId="2" applyFont="1" applyFill="1" applyBorder="1" applyAlignment="1">
      <alignment vertical="center" shrinkToFit="1"/>
    </xf>
    <xf numFmtId="43" fontId="6" fillId="3" borderId="16" xfId="2" applyFont="1" applyFill="1" applyBorder="1" applyAlignment="1">
      <alignment horizontal="center" vertical="center" shrinkToFit="1"/>
    </xf>
    <xf numFmtId="43" fontId="6" fillId="3" borderId="6" xfId="2" applyFont="1" applyFill="1" applyBorder="1" applyAlignment="1">
      <alignment horizontal="center" vertical="center" shrinkToFit="1"/>
    </xf>
    <xf numFmtId="43" fontId="6" fillId="3" borderId="16" xfId="2" applyFont="1" applyFill="1" applyBorder="1" applyAlignment="1" applyProtection="1">
      <alignment horizontal="center" vertical="center" shrinkToFit="1"/>
    </xf>
    <xf numFmtId="43" fontId="6" fillId="3" borderId="5" xfId="2" applyFont="1" applyFill="1" applyBorder="1" applyAlignment="1" applyProtection="1">
      <alignment horizontal="center" vertical="center" shrinkToFit="1"/>
    </xf>
    <xf numFmtId="43" fontId="6" fillId="2" borderId="5" xfId="2" applyFont="1" applyFill="1" applyBorder="1" applyAlignment="1" applyProtection="1">
      <alignment horizontal="center" vertical="center" shrinkToFit="1"/>
    </xf>
    <xf numFmtId="43" fontId="6" fillId="2" borderId="20" xfId="2" applyFont="1" applyFill="1" applyBorder="1" applyAlignment="1">
      <alignment horizontal="center" vertical="center" shrinkToFit="1"/>
    </xf>
    <xf numFmtId="164" fontId="6" fillId="2" borderId="21" xfId="2" applyNumberFormat="1" applyFont="1" applyFill="1" applyBorder="1" applyAlignment="1" applyProtection="1">
      <alignment horizontal="center" vertical="center" shrinkToFit="1"/>
    </xf>
    <xf numFmtId="43" fontId="6" fillId="2" borderId="10" xfId="2" applyFont="1" applyFill="1" applyBorder="1" applyAlignment="1">
      <alignment horizontal="right" vertical="center" shrinkToFit="1"/>
    </xf>
    <xf numFmtId="43" fontId="6" fillId="2" borderId="3" xfId="2" applyFont="1" applyFill="1" applyBorder="1" applyAlignment="1">
      <alignment horizontal="right" vertical="center" shrinkToFit="1"/>
    </xf>
    <xf numFmtId="43" fontId="6" fillId="2" borderId="3" xfId="2" applyFont="1" applyFill="1" applyBorder="1" applyAlignment="1">
      <alignment horizontal="center" vertical="center" shrinkToFit="1"/>
    </xf>
    <xf numFmtId="43" fontId="6" fillId="2" borderId="11" xfId="2" applyFont="1" applyFill="1" applyBorder="1" applyAlignment="1">
      <alignment horizontal="center" vertical="center" shrinkToFit="1"/>
    </xf>
    <xf numFmtId="43" fontId="6" fillId="2" borderId="11" xfId="2" applyFont="1" applyFill="1" applyBorder="1" applyAlignment="1">
      <alignment vertical="center" shrinkToFit="1"/>
    </xf>
    <xf numFmtId="43" fontId="6" fillId="3" borderId="22" xfId="2" applyFont="1" applyFill="1" applyBorder="1" applyAlignment="1">
      <alignment horizontal="center" vertical="center" shrinkToFit="1"/>
    </xf>
    <xf numFmtId="43" fontId="6" fillId="3" borderId="21" xfId="2" applyFont="1" applyFill="1" applyBorder="1" applyAlignment="1">
      <alignment horizontal="center" vertical="center" shrinkToFit="1"/>
    </xf>
    <xf numFmtId="43" fontId="6" fillId="3" borderId="22" xfId="2" applyFont="1" applyFill="1" applyBorder="1" applyAlignment="1" applyProtection="1">
      <alignment horizontal="center" vertical="center" shrinkToFit="1"/>
    </xf>
    <xf numFmtId="43" fontId="6" fillId="3" borderId="20" xfId="2" applyFont="1" applyFill="1" applyBorder="1" applyAlignment="1" applyProtection="1">
      <alignment horizontal="center" vertical="center" shrinkToFit="1"/>
    </xf>
    <xf numFmtId="43" fontId="6" fillId="2" borderId="20" xfId="2" applyFont="1" applyFill="1" applyBorder="1" applyAlignment="1" applyProtection="1">
      <alignment horizontal="center" vertical="center" shrinkToFit="1"/>
    </xf>
  </cellXfs>
  <cellStyles count="3">
    <cellStyle name="Comma [0]" xfId="1" builtinId="6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Lama\%23%20BMD%20DKK\%23%202016%20BMD\1.%20REKON%20DKK%20AKHIRNYA%20BAR%20TENAN%20SMT%202%202016\(3)%20DINKES%20REV%20BHP%202016%20(Febr%202017)\OK%20DKK%20REKON%20SEM.2%202016%20(BHP)%20FINI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KON 1"/>
      <sheetName val="LAMP.BA REKON 2 new (2)"/>
      <sheetName val="BA REKON INTERN"/>
      <sheetName val="BA REKON EKSTERN"/>
      <sheetName val="Pengadaan 2014"/>
      <sheetName val="LAPMUTASI"/>
      <sheetName val="REKAPMUTASI 2016"/>
      <sheetName val="REKAPBI (2016)"/>
      <sheetName val="dfatr mutasi 2"/>
      <sheetName val="Sheet4"/>
      <sheetName val="Sheet2"/>
      <sheetName val="BI 2016"/>
      <sheetName val="KIB A"/>
      <sheetName val="KIB B"/>
      <sheetName val="KIB C"/>
      <sheetName val="KIB D"/>
      <sheetName val="KIB E"/>
      <sheetName val="KIB F"/>
      <sheetName val="daftar mutasi 03"/>
      <sheetName val="KIB ( ASET TAK BERUJUD 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V19">
            <v>4550824392.1999989</v>
          </cell>
        </row>
        <row r="352">
          <cell r="V352">
            <v>49481000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workbookViewId="0">
      <selection sqref="A1:Y45"/>
    </sheetView>
  </sheetViews>
  <sheetFormatPr defaultRowHeight="15" x14ac:dyDescent="0.25"/>
  <cols>
    <col min="1" max="1" width="5.28515625" customWidth="1"/>
    <col min="2" max="2" width="31" customWidth="1"/>
    <col min="3" max="3" width="18.7109375" customWidth="1"/>
    <col min="4" max="5" width="15.7109375" customWidth="1"/>
    <col min="6" max="6" width="22.140625" customWidth="1"/>
    <col min="7" max="7" width="20.42578125" customWidth="1"/>
    <col min="8" max="8" width="18.7109375" customWidth="1"/>
    <col min="9" max="9" width="14.7109375" customWidth="1"/>
    <col min="10" max="10" width="9" customWidth="1"/>
    <col min="11" max="11" width="12.5703125" bestFit="1" customWidth="1"/>
    <col min="12" max="12" width="7.85546875" customWidth="1"/>
    <col min="13" max="13" width="11.5703125" bestFit="1" customWidth="1"/>
    <col min="14" max="14" width="13" customWidth="1"/>
    <col min="15" max="15" width="14.140625" customWidth="1"/>
    <col min="16" max="16" width="16.7109375" customWidth="1"/>
    <col min="17" max="17" width="18.85546875" customWidth="1"/>
    <col min="18" max="18" width="18" bestFit="1" customWidth="1"/>
    <col min="19" max="19" width="16.7109375" customWidth="1"/>
    <col min="20" max="20" width="13.85546875" customWidth="1"/>
    <col min="21" max="21" width="18.7109375" customWidth="1"/>
    <col min="22" max="23" width="16.7109375" customWidth="1"/>
    <col min="24" max="24" width="18.7109375" customWidth="1"/>
    <col min="25" max="25" width="1.5703125" customWidth="1"/>
  </cols>
  <sheetData>
    <row r="1" spans="1:25" ht="18.75" x14ac:dyDescent="0.3">
      <c r="A1" s="1"/>
      <c r="B1" s="1"/>
      <c r="C1" s="1"/>
      <c r="D1" s="1"/>
      <c r="E1" s="1"/>
      <c r="F1" s="2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4"/>
      <c r="T1" s="4"/>
      <c r="U1" s="4"/>
      <c r="V1" s="5"/>
      <c r="W1" s="4"/>
      <c r="X1" s="6"/>
    </row>
    <row r="2" spans="1:25" ht="18.75" x14ac:dyDescent="0.3">
      <c r="A2" s="7"/>
      <c r="B2" s="7"/>
      <c r="C2" s="7"/>
      <c r="D2" s="7"/>
      <c r="E2" s="7"/>
      <c r="F2" s="8"/>
      <c r="G2" s="8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4"/>
      <c r="T2" s="4"/>
      <c r="U2" s="4"/>
      <c r="V2" s="4"/>
      <c r="W2" s="4"/>
      <c r="X2" s="6"/>
    </row>
    <row r="3" spans="1:25" ht="15.75" x14ac:dyDescent="0.25">
      <c r="A3" s="9" t="s">
        <v>0</v>
      </c>
      <c r="B3" s="10" t="s">
        <v>1</v>
      </c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3"/>
      <c r="T3" s="13"/>
      <c r="U3" s="13"/>
      <c r="V3" s="13"/>
      <c r="W3" s="13"/>
      <c r="X3" s="14"/>
      <c r="Y3" s="15"/>
    </row>
    <row r="4" spans="1:25" x14ac:dyDescent="0.25">
      <c r="A4" s="16" t="s">
        <v>2</v>
      </c>
      <c r="B4" s="17" t="s">
        <v>3</v>
      </c>
      <c r="C4" s="18" t="s">
        <v>4</v>
      </c>
      <c r="D4" s="19"/>
      <c r="E4" s="19"/>
      <c r="F4" s="20"/>
      <c r="G4" s="21" t="s">
        <v>5</v>
      </c>
      <c r="H4" s="22"/>
      <c r="I4" s="22"/>
      <c r="J4" s="22"/>
      <c r="K4" s="22"/>
      <c r="L4" s="22"/>
      <c r="M4" s="22"/>
      <c r="N4" s="22"/>
      <c r="O4" s="22"/>
      <c r="P4" s="22" t="s">
        <v>5</v>
      </c>
      <c r="Q4" s="22"/>
      <c r="R4" s="23"/>
      <c r="S4" s="24" t="s">
        <v>6</v>
      </c>
      <c r="T4" s="25"/>
      <c r="U4" s="26" t="s">
        <v>7</v>
      </c>
      <c r="V4" s="27"/>
      <c r="W4" s="27"/>
      <c r="X4" s="27"/>
    </row>
    <row r="5" spans="1:25" x14ac:dyDescent="0.25">
      <c r="A5" s="28"/>
      <c r="B5" s="29"/>
      <c r="C5" s="30" t="s">
        <v>8</v>
      </c>
      <c r="D5" s="16" t="s">
        <v>9</v>
      </c>
      <c r="E5" s="16" t="s">
        <v>10</v>
      </c>
      <c r="F5" s="31" t="s">
        <v>11</v>
      </c>
      <c r="G5" s="18" t="s">
        <v>12</v>
      </c>
      <c r="H5" s="32"/>
      <c r="I5" s="32"/>
      <c r="J5" s="19"/>
      <c r="K5" s="19"/>
      <c r="L5" s="19"/>
      <c r="M5" s="19"/>
      <c r="N5" s="19"/>
      <c r="O5" s="20"/>
      <c r="P5" s="18" t="s">
        <v>13</v>
      </c>
      <c r="Q5" s="19"/>
      <c r="R5" s="20"/>
      <c r="S5" s="33"/>
      <c r="T5" s="34"/>
      <c r="U5" s="35" t="s">
        <v>8</v>
      </c>
      <c r="V5" s="36" t="s">
        <v>14</v>
      </c>
      <c r="W5" s="36" t="s">
        <v>15</v>
      </c>
      <c r="X5" s="36" t="s">
        <v>11</v>
      </c>
    </row>
    <row r="6" spans="1:25" x14ac:dyDescent="0.25">
      <c r="A6" s="28"/>
      <c r="B6" s="29"/>
      <c r="C6" s="37"/>
      <c r="D6" s="28"/>
      <c r="E6" s="28"/>
      <c r="F6" s="38"/>
      <c r="G6" s="30" t="s">
        <v>16</v>
      </c>
      <c r="H6" s="39" t="s">
        <v>17</v>
      </c>
      <c r="I6" s="22"/>
      <c r="J6" s="39" t="s">
        <v>18</v>
      </c>
      <c r="K6" s="22"/>
      <c r="L6" s="22"/>
      <c r="M6" s="32"/>
      <c r="N6" s="16" t="s">
        <v>19</v>
      </c>
      <c r="O6" s="17" t="s">
        <v>20</v>
      </c>
      <c r="P6" s="30" t="s">
        <v>21</v>
      </c>
      <c r="Q6" s="16" t="s">
        <v>22</v>
      </c>
      <c r="R6" s="17" t="s">
        <v>23</v>
      </c>
      <c r="S6" s="35" t="s">
        <v>24</v>
      </c>
      <c r="T6" s="40" t="s">
        <v>9</v>
      </c>
      <c r="U6" s="41"/>
      <c r="V6" s="42"/>
      <c r="W6" s="42"/>
      <c r="X6" s="42"/>
    </row>
    <row r="7" spans="1:25" ht="60" x14ac:dyDescent="0.25">
      <c r="A7" s="43"/>
      <c r="B7" s="44"/>
      <c r="C7" s="45"/>
      <c r="D7" s="43"/>
      <c r="E7" s="43"/>
      <c r="F7" s="46"/>
      <c r="G7" s="45"/>
      <c r="H7" s="47" t="s">
        <v>25</v>
      </c>
      <c r="I7" s="101" t="s">
        <v>26</v>
      </c>
      <c r="J7" s="48" t="s">
        <v>27</v>
      </c>
      <c r="K7" s="48" t="s">
        <v>28</v>
      </c>
      <c r="L7" s="48" t="s">
        <v>29</v>
      </c>
      <c r="M7" s="48" t="s">
        <v>30</v>
      </c>
      <c r="N7" s="43"/>
      <c r="O7" s="44"/>
      <c r="P7" s="45"/>
      <c r="Q7" s="43"/>
      <c r="R7" s="44"/>
      <c r="S7" s="49"/>
      <c r="T7" s="50"/>
      <c r="U7" s="49"/>
      <c r="V7" s="51"/>
      <c r="W7" s="51"/>
      <c r="X7" s="51"/>
    </row>
    <row r="8" spans="1:25" ht="30" x14ac:dyDescent="0.25">
      <c r="A8" s="52">
        <v>1</v>
      </c>
      <c r="B8" s="53">
        <v>2</v>
      </c>
      <c r="C8" s="54" t="s">
        <v>31</v>
      </c>
      <c r="D8" s="55">
        <v>4</v>
      </c>
      <c r="E8" s="55">
        <v>5</v>
      </c>
      <c r="F8" s="56" t="s">
        <v>32</v>
      </c>
      <c r="G8" s="57">
        <v>7</v>
      </c>
      <c r="H8" s="39">
        <v>8</v>
      </c>
      <c r="I8" s="22"/>
      <c r="J8" s="39">
        <v>9</v>
      </c>
      <c r="K8" s="22"/>
      <c r="L8" s="22"/>
      <c r="M8" s="32"/>
      <c r="N8" s="52">
        <v>10</v>
      </c>
      <c r="O8" s="58">
        <v>11</v>
      </c>
      <c r="P8" s="57">
        <v>12</v>
      </c>
      <c r="Q8" s="52">
        <v>13</v>
      </c>
      <c r="R8" s="58">
        <v>14</v>
      </c>
      <c r="S8" s="54">
        <v>15</v>
      </c>
      <c r="T8" s="59">
        <v>16</v>
      </c>
      <c r="U8" s="60" t="s">
        <v>33</v>
      </c>
      <c r="V8" s="55" t="s">
        <v>34</v>
      </c>
      <c r="W8" s="55" t="s">
        <v>35</v>
      </c>
      <c r="X8" s="55" t="s">
        <v>36</v>
      </c>
    </row>
    <row r="9" spans="1:25" x14ac:dyDescent="0.25">
      <c r="A9" s="52"/>
      <c r="B9" s="53"/>
      <c r="C9" s="54"/>
      <c r="D9" s="55"/>
      <c r="E9" s="52"/>
      <c r="F9" s="56"/>
      <c r="G9" s="57"/>
      <c r="H9" s="47"/>
      <c r="I9" s="47"/>
      <c r="J9" s="52"/>
      <c r="K9" s="52"/>
      <c r="L9" s="52"/>
      <c r="M9" s="52"/>
      <c r="N9" s="52"/>
      <c r="O9" s="58"/>
      <c r="P9" s="57"/>
      <c r="Q9" s="52"/>
      <c r="R9" s="58"/>
      <c r="S9" s="54"/>
      <c r="T9" s="59"/>
      <c r="U9" s="60"/>
      <c r="V9" s="55"/>
      <c r="W9" s="55"/>
      <c r="X9" s="55"/>
    </row>
    <row r="10" spans="1:25" x14ac:dyDescent="0.25">
      <c r="A10" s="61"/>
      <c r="B10" s="62"/>
      <c r="C10" s="63"/>
      <c r="D10" s="64"/>
      <c r="E10" s="61"/>
      <c r="F10" s="65"/>
      <c r="G10" s="66"/>
      <c r="H10" s="67"/>
      <c r="I10" s="68"/>
      <c r="J10" s="61"/>
      <c r="K10" s="61"/>
      <c r="L10" s="61"/>
      <c r="M10" s="61"/>
      <c r="N10" s="61"/>
      <c r="O10" s="69"/>
      <c r="P10" s="66"/>
      <c r="Q10" s="61"/>
      <c r="R10" s="69"/>
      <c r="S10" s="70"/>
      <c r="T10" s="71"/>
      <c r="U10" s="72"/>
      <c r="V10" s="73"/>
      <c r="W10" s="73"/>
      <c r="X10" s="74"/>
    </row>
    <row r="11" spans="1:25" x14ac:dyDescent="0.25">
      <c r="A11" s="75" t="s">
        <v>37</v>
      </c>
      <c r="B11" s="76" t="s">
        <v>38</v>
      </c>
      <c r="C11" s="102">
        <v>511800000</v>
      </c>
      <c r="D11" s="103">
        <v>0</v>
      </c>
      <c r="E11" s="103">
        <v>0</v>
      </c>
      <c r="F11" s="104">
        <f>C11-D11-E11</f>
        <v>511800000</v>
      </c>
      <c r="G11" s="82"/>
      <c r="H11" s="83"/>
      <c r="I11" s="83"/>
      <c r="J11" s="105"/>
      <c r="K11" s="105"/>
      <c r="L11" s="105"/>
      <c r="M11" s="105"/>
      <c r="N11" s="105"/>
      <c r="O11" s="106"/>
      <c r="P11" s="82"/>
      <c r="Q11" s="105">
        <v>0</v>
      </c>
      <c r="R11" s="106"/>
      <c r="S11" s="107"/>
      <c r="T11" s="108"/>
      <c r="U11" s="109">
        <f>C11+G11+H11+I11+J11+K11+L11+M11+N11+O11-P11-Q11-R11</f>
        <v>511800000</v>
      </c>
      <c r="V11" s="110">
        <f>D11+T11</f>
        <v>0</v>
      </c>
      <c r="W11" s="110">
        <f>E11+S11</f>
        <v>0</v>
      </c>
      <c r="X11" s="111">
        <f>U11-V11-W11</f>
        <v>511800000</v>
      </c>
    </row>
    <row r="12" spans="1:25" x14ac:dyDescent="0.25">
      <c r="A12" s="77"/>
      <c r="B12" s="78"/>
      <c r="C12" s="112"/>
      <c r="D12" s="113"/>
      <c r="E12" s="114"/>
      <c r="F12" s="115"/>
      <c r="G12" s="116"/>
      <c r="H12" s="117"/>
      <c r="I12" s="117"/>
      <c r="J12" s="114"/>
      <c r="K12" s="114"/>
      <c r="L12" s="114"/>
      <c r="M12" s="114"/>
      <c r="N12" s="114"/>
      <c r="O12" s="118"/>
      <c r="P12" s="116"/>
      <c r="Q12" s="114"/>
      <c r="R12" s="118"/>
      <c r="S12" s="119"/>
      <c r="T12" s="120"/>
      <c r="U12" s="121" t="s">
        <v>39</v>
      </c>
      <c r="V12" s="122" t="s">
        <v>39</v>
      </c>
      <c r="W12" s="122"/>
      <c r="X12" s="123"/>
    </row>
    <row r="13" spans="1:25" x14ac:dyDescent="0.25">
      <c r="A13" s="79" t="s">
        <v>40</v>
      </c>
      <c r="B13" s="80" t="s">
        <v>41</v>
      </c>
      <c r="C13" s="124">
        <f t="shared" ref="C13:L13" si="0">SUM(C14:C22)</f>
        <v>26549233863.400002</v>
      </c>
      <c r="D13" s="124">
        <f t="shared" si="0"/>
        <v>3595000</v>
      </c>
      <c r="E13" s="125">
        <f t="shared" si="0"/>
        <v>53331500</v>
      </c>
      <c r="F13" s="126">
        <f>SUM(F14:F22)</f>
        <v>26492307363.400002</v>
      </c>
      <c r="G13" s="127">
        <f>G15+G18+G19+G20+G21</f>
        <v>6585682018</v>
      </c>
      <c r="H13" s="125">
        <f t="shared" si="0"/>
        <v>0</v>
      </c>
      <c r="I13" s="125">
        <f t="shared" si="0"/>
        <v>0</v>
      </c>
      <c r="J13" s="125">
        <f t="shared" si="0"/>
        <v>0</v>
      </c>
      <c r="K13" s="125">
        <f t="shared" si="0"/>
        <v>0</v>
      </c>
      <c r="L13" s="125">
        <f t="shared" si="0"/>
        <v>0</v>
      </c>
      <c r="M13" s="125">
        <f t="shared" ref="M13:W13" si="1">SUM(M14:M22)</f>
        <v>0</v>
      </c>
      <c r="N13" s="125">
        <f t="shared" si="1"/>
        <v>661000000</v>
      </c>
      <c r="O13" s="128">
        <f t="shared" si="1"/>
        <v>787725000</v>
      </c>
      <c r="P13" s="128">
        <f t="shared" si="1"/>
        <v>0</v>
      </c>
      <c r="Q13" s="128">
        <f t="shared" si="1"/>
        <v>2736991725</v>
      </c>
      <c r="R13" s="128">
        <f t="shared" si="1"/>
        <v>11226416478.179998</v>
      </c>
      <c r="S13" s="129">
        <f t="shared" si="1"/>
        <v>-27315300.390000001</v>
      </c>
      <c r="T13" s="130">
        <f t="shared" si="1"/>
        <v>-225000</v>
      </c>
      <c r="U13" s="109">
        <f>SUM(U14:U23)</f>
        <v>20620232678.220001</v>
      </c>
      <c r="V13" s="110">
        <f>SUM(V14:V22)</f>
        <v>3370000</v>
      </c>
      <c r="W13" s="110">
        <f t="shared" si="1"/>
        <v>26016199.609999999</v>
      </c>
      <c r="X13" s="111">
        <f>SUM(X14:X22)</f>
        <v>20590846478.610001</v>
      </c>
    </row>
    <row r="14" spans="1:25" x14ac:dyDescent="0.25">
      <c r="A14" s="77">
        <v>2</v>
      </c>
      <c r="B14" s="81" t="s">
        <v>42</v>
      </c>
      <c r="C14" s="131">
        <v>0</v>
      </c>
      <c r="D14" s="132">
        <v>0</v>
      </c>
      <c r="E14" s="133">
        <v>0</v>
      </c>
      <c r="F14" s="115">
        <f t="shared" ref="F14:F22" si="2">C14-D14-E14</f>
        <v>0</v>
      </c>
      <c r="G14" s="134">
        <v>0</v>
      </c>
      <c r="H14" s="117"/>
      <c r="I14" s="117"/>
      <c r="J14" s="133"/>
      <c r="K14" s="133"/>
      <c r="L14" s="133"/>
      <c r="M14" s="133">
        <v>0</v>
      </c>
      <c r="N14" s="133">
        <v>0</v>
      </c>
      <c r="O14" s="135">
        <v>0</v>
      </c>
      <c r="P14" s="134"/>
      <c r="Q14" s="133">
        <v>0</v>
      </c>
      <c r="R14" s="135">
        <v>0</v>
      </c>
      <c r="S14" s="131">
        <v>0</v>
      </c>
      <c r="T14" s="136">
        <v>0</v>
      </c>
      <c r="U14" s="121">
        <f>C14+G14+H14+I14+J14+K14+L14+M14+N14+O14-P14-Q14-R14</f>
        <v>0</v>
      </c>
      <c r="V14" s="122">
        <f t="shared" ref="V14:V22" si="3">D14+T14</f>
        <v>0</v>
      </c>
      <c r="W14" s="122">
        <f t="shared" ref="W14:W22" si="4">E14+S14</f>
        <v>0</v>
      </c>
      <c r="X14" s="123">
        <f>U14-V14-W14</f>
        <v>0</v>
      </c>
    </row>
    <row r="15" spans="1:25" x14ac:dyDescent="0.25">
      <c r="A15" s="77">
        <v>3</v>
      </c>
      <c r="B15" s="81" t="s">
        <v>43</v>
      </c>
      <c r="C15" s="131">
        <v>6278576038.46</v>
      </c>
      <c r="D15" s="132">
        <v>0</v>
      </c>
      <c r="E15" s="133">
        <v>0</v>
      </c>
      <c r="F15" s="115">
        <f t="shared" si="2"/>
        <v>6278576038.46</v>
      </c>
      <c r="G15" s="131">
        <v>2058744000</v>
      </c>
      <c r="H15" s="117">
        <v>0</v>
      </c>
      <c r="I15" s="117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f>210000000+411000000+40000000</f>
        <v>661000000</v>
      </c>
      <c r="O15" s="135">
        <f>827725000-40000000</f>
        <v>787725000</v>
      </c>
      <c r="P15" s="134"/>
      <c r="Q15" s="133"/>
      <c r="R15" s="135">
        <f>'[1]dfatr mutasi 2'!V19</f>
        <v>4550824392.1999989</v>
      </c>
      <c r="S15" s="131">
        <v>0</v>
      </c>
      <c r="T15" s="136">
        <v>0</v>
      </c>
      <c r="U15" s="121">
        <f t="shared" ref="U15:U22" si="5">C15+G15+H15+I15+J15+K15+L15+M15+N15+O15-P15-Q15-R15</f>
        <v>5235220646.2600002</v>
      </c>
      <c r="V15" s="122">
        <f t="shared" si="3"/>
        <v>0</v>
      </c>
      <c r="W15" s="122">
        <f t="shared" si="4"/>
        <v>0</v>
      </c>
      <c r="X15" s="123">
        <f t="shared" ref="X15:X22" si="6">U15-V15-W15</f>
        <v>5235220646.2600002</v>
      </c>
    </row>
    <row r="16" spans="1:25" x14ac:dyDescent="0.25">
      <c r="A16" s="77">
        <v>4</v>
      </c>
      <c r="B16" s="81" t="s">
        <v>44</v>
      </c>
      <c r="C16" s="131">
        <v>0</v>
      </c>
      <c r="D16" s="132">
        <v>0</v>
      </c>
      <c r="E16" s="133">
        <v>0</v>
      </c>
      <c r="F16" s="115">
        <f t="shared" si="2"/>
        <v>0</v>
      </c>
      <c r="G16" s="134"/>
      <c r="H16" s="117"/>
      <c r="I16" s="117"/>
      <c r="J16" s="133"/>
      <c r="K16" s="133"/>
      <c r="L16" s="133"/>
      <c r="M16" s="133">
        <v>0</v>
      </c>
      <c r="N16" s="133">
        <v>0</v>
      </c>
      <c r="O16" s="135">
        <v>0</v>
      </c>
      <c r="P16" s="134"/>
      <c r="Q16" s="133"/>
      <c r="R16" s="135">
        <v>0</v>
      </c>
      <c r="S16" s="131">
        <v>0</v>
      </c>
      <c r="T16" s="136">
        <v>0</v>
      </c>
      <c r="U16" s="121">
        <f t="shared" si="5"/>
        <v>0</v>
      </c>
      <c r="V16" s="122">
        <f t="shared" si="3"/>
        <v>0</v>
      </c>
      <c r="W16" s="122">
        <f t="shared" si="4"/>
        <v>0</v>
      </c>
      <c r="X16" s="123">
        <f t="shared" si="6"/>
        <v>0</v>
      </c>
    </row>
    <row r="17" spans="1:24" x14ac:dyDescent="0.25">
      <c r="A17" s="77">
        <v>5</v>
      </c>
      <c r="B17" s="81" t="s">
        <v>45</v>
      </c>
      <c r="C17" s="134">
        <v>0</v>
      </c>
      <c r="D17" s="133">
        <v>0</v>
      </c>
      <c r="E17" s="133">
        <v>0</v>
      </c>
      <c r="F17" s="115">
        <f t="shared" si="2"/>
        <v>0</v>
      </c>
      <c r="G17" s="134"/>
      <c r="H17" s="117"/>
      <c r="I17" s="117"/>
      <c r="J17" s="133"/>
      <c r="K17" s="133"/>
      <c r="L17" s="133"/>
      <c r="M17" s="133">
        <v>0</v>
      </c>
      <c r="N17" s="133">
        <v>0</v>
      </c>
      <c r="O17" s="135">
        <v>0</v>
      </c>
      <c r="P17" s="134"/>
      <c r="Q17" s="133"/>
      <c r="R17" s="135">
        <v>0</v>
      </c>
      <c r="S17" s="131">
        <v>0</v>
      </c>
      <c r="T17" s="136">
        <v>0</v>
      </c>
      <c r="U17" s="121">
        <f t="shared" si="5"/>
        <v>0</v>
      </c>
      <c r="V17" s="122">
        <f t="shared" si="3"/>
        <v>0</v>
      </c>
      <c r="W17" s="122">
        <f t="shared" si="4"/>
        <v>0</v>
      </c>
      <c r="X17" s="123">
        <f t="shared" si="6"/>
        <v>0</v>
      </c>
    </row>
    <row r="18" spans="1:24" x14ac:dyDescent="0.25">
      <c r="A18" s="77">
        <v>6</v>
      </c>
      <c r="B18" s="81" t="s">
        <v>46</v>
      </c>
      <c r="C18" s="134">
        <v>2275294873.3299999</v>
      </c>
      <c r="D18" s="133">
        <v>3595000</v>
      </c>
      <c r="E18" s="133">
        <v>10745000</v>
      </c>
      <c r="F18" s="115">
        <f t="shared" si="2"/>
        <v>2260954873.3299999</v>
      </c>
      <c r="G18" s="134">
        <v>870681098</v>
      </c>
      <c r="H18" s="117"/>
      <c r="I18" s="117"/>
      <c r="J18" s="133"/>
      <c r="K18" s="133"/>
      <c r="L18" s="133">
        <v>0</v>
      </c>
      <c r="M18" s="133">
        <v>0</v>
      </c>
      <c r="N18" s="133">
        <v>0</v>
      </c>
      <c r="O18" s="135"/>
      <c r="P18" s="134"/>
      <c r="Q18" s="133">
        <v>13660000</v>
      </c>
      <c r="R18" s="135">
        <f>106476900.98+77238000</f>
        <v>183714900.98000002</v>
      </c>
      <c r="S18" s="131">
        <v>4873000</v>
      </c>
      <c r="T18" s="136">
        <v>-225000</v>
      </c>
      <c r="U18" s="121">
        <f t="shared" si="5"/>
        <v>2948601070.3499999</v>
      </c>
      <c r="V18" s="122">
        <f t="shared" si="3"/>
        <v>3370000</v>
      </c>
      <c r="W18" s="122">
        <f t="shared" si="4"/>
        <v>15618000</v>
      </c>
      <c r="X18" s="123">
        <f>U18-V18-W18</f>
        <v>2929613070.3499999</v>
      </c>
    </row>
    <row r="19" spans="1:24" x14ac:dyDescent="0.25">
      <c r="A19" s="77">
        <v>7</v>
      </c>
      <c r="B19" s="81" t="s">
        <v>47</v>
      </c>
      <c r="C19" s="134">
        <v>563469500</v>
      </c>
      <c r="D19" s="133">
        <v>0</v>
      </c>
      <c r="E19" s="133">
        <v>0</v>
      </c>
      <c r="F19" s="115">
        <f t="shared" si="2"/>
        <v>563469500</v>
      </c>
      <c r="G19" s="134">
        <v>51800000</v>
      </c>
      <c r="H19" s="117"/>
      <c r="I19" s="117"/>
      <c r="J19" s="133"/>
      <c r="K19" s="133"/>
      <c r="L19" s="133"/>
      <c r="M19" s="133">
        <v>0</v>
      </c>
      <c r="N19" s="133">
        <v>0</v>
      </c>
      <c r="O19" s="135"/>
      <c r="P19" s="134"/>
      <c r="Q19" s="133"/>
      <c r="R19" s="135">
        <f>88222000+7920000</f>
        <v>96142000</v>
      </c>
      <c r="S19" s="131">
        <v>0</v>
      </c>
      <c r="T19" s="136">
        <v>0</v>
      </c>
      <c r="U19" s="121">
        <f t="shared" si="5"/>
        <v>519127500</v>
      </c>
      <c r="V19" s="122">
        <f t="shared" si="3"/>
        <v>0</v>
      </c>
      <c r="W19" s="122">
        <f t="shared" si="4"/>
        <v>0</v>
      </c>
      <c r="X19" s="123">
        <f t="shared" si="6"/>
        <v>519127500</v>
      </c>
    </row>
    <row r="20" spans="1:24" x14ac:dyDescent="0.25">
      <c r="A20" s="77">
        <v>8</v>
      </c>
      <c r="B20" s="81" t="s">
        <v>48</v>
      </c>
      <c r="C20" s="134">
        <v>14114292701.610001</v>
      </c>
      <c r="D20" s="133">
        <v>0</v>
      </c>
      <c r="E20" s="133">
        <v>42586500</v>
      </c>
      <c r="F20" s="115">
        <f>C20-D20-E20</f>
        <v>14071706201.610001</v>
      </c>
      <c r="G20" s="134">
        <v>675726920</v>
      </c>
      <c r="H20" s="117"/>
      <c r="I20" s="117"/>
      <c r="J20" s="133"/>
      <c r="K20" s="133"/>
      <c r="L20" s="133"/>
      <c r="M20" s="133">
        <v>0</v>
      </c>
      <c r="N20" s="133">
        <v>0</v>
      </c>
      <c r="O20" s="135"/>
      <c r="P20" s="134"/>
      <c r="Q20" s="133">
        <v>2723331725</v>
      </c>
      <c r="R20" s="135">
        <f>1745750875+968814310-400000</f>
        <v>2714165185</v>
      </c>
      <c r="S20" s="131">
        <v>-33003300.390000001</v>
      </c>
      <c r="T20" s="136">
        <v>0</v>
      </c>
      <c r="U20" s="121">
        <f>C20+G20+H20+I20+J20+K20+L20+M20+N20+O20-P20-Q20-R20</f>
        <v>9352522711.6100006</v>
      </c>
      <c r="V20" s="122">
        <f t="shared" si="3"/>
        <v>0</v>
      </c>
      <c r="W20" s="122">
        <f t="shared" si="4"/>
        <v>9583199.6099999994</v>
      </c>
      <c r="X20" s="123">
        <f t="shared" si="6"/>
        <v>9342939512</v>
      </c>
    </row>
    <row r="21" spans="1:24" x14ac:dyDescent="0.25">
      <c r="A21" s="77">
        <v>9</v>
      </c>
      <c r="B21" s="81" t="s">
        <v>49</v>
      </c>
      <c r="C21" s="134">
        <v>3317600750</v>
      </c>
      <c r="D21" s="133">
        <v>0</v>
      </c>
      <c r="E21" s="133">
        <v>0</v>
      </c>
      <c r="F21" s="115">
        <f t="shared" si="2"/>
        <v>3317600750</v>
      </c>
      <c r="G21" s="134">
        <v>2928730000</v>
      </c>
      <c r="H21" s="117"/>
      <c r="I21" s="117"/>
      <c r="J21" s="133"/>
      <c r="K21" s="133"/>
      <c r="L21" s="133"/>
      <c r="M21" s="133">
        <v>0</v>
      </c>
      <c r="N21" s="133">
        <v>0</v>
      </c>
      <c r="O21" s="135"/>
      <c r="P21" s="134"/>
      <c r="Q21" s="133"/>
      <c r="R21" s="135">
        <f>200050000+2923655000+557465000+400000</f>
        <v>3681570000</v>
      </c>
      <c r="S21" s="131">
        <v>815000</v>
      </c>
      <c r="T21" s="136">
        <v>0</v>
      </c>
      <c r="U21" s="121">
        <f t="shared" si="5"/>
        <v>2564760750</v>
      </c>
      <c r="V21" s="122">
        <f t="shared" si="3"/>
        <v>0</v>
      </c>
      <c r="W21" s="122">
        <f t="shared" si="4"/>
        <v>815000</v>
      </c>
      <c r="X21" s="123">
        <f t="shared" si="6"/>
        <v>2563945750</v>
      </c>
    </row>
    <row r="22" spans="1:24" x14ac:dyDescent="0.25">
      <c r="A22" s="77">
        <v>10</v>
      </c>
      <c r="B22" s="81" t="s">
        <v>50</v>
      </c>
      <c r="C22" s="134">
        <v>0</v>
      </c>
      <c r="D22" s="133">
        <v>0</v>
      </c>
      <c r="E22" s="133">
        <v>0</v>
      </c>
      <c r="F22" s="115">
        <f t="shared" si="2"/>
        <v>0</v>
      </c>
      <c r="G22" s="134">
        <v>0</v>
      </c>
      <c r="H22" s="117"/>
      <c r="I22" s="117"/>
      <c r="J22" s="133"/>
      <c r="K22" s="133"/>
      <c r="L22" s="133"/>
      <c r="M22" s="133">
        <v>0</v>
      </c>
      <c r="N22" s="133">
        <v>0</v>
      </c>
      <c r="O22" s="135">
        <v>0</v>
      </c>
      <c r="P22" s="134"/>
      <c r="Q22" s="133">
        <v>0</v>
      </c>
      <c r="R22" s="135">
        <v>0</v>
      </c>
      <c r="S22" s="131">
        <v>0</v>
      </c>
      <c r="T22" s="136">
        <v>0</v>
      </c>
      <c r="U22" s="121">
        <f t="shared" si="5"/>
        <v>0</v>
      </c>
      <c r="V22" s="122">
        <f t="shared" si="3"/>
        <v>0</v>
      </c>
      <c r="W22" s="122">
        <f t="shared" si="4"/>
        <v>0</v>
      </c>
      <c r="X22" s="123">
        <f t="shared" si="6"/>
        <v>0</v>
      </c>
    </row>
    <row r="23" spans="1:24" x14ac:dyDescent="0.25">
      <c r="A23" s="77"/>
      <c r="B23" s="78"/>
      <c r="C23" s="134"/>
      <c r="D23" s="133"/>
      <c r="E23" s="133"/>
      <c r="F23" s="115"/>
      <c r="G23" s="82"/>
      <c r="H23" s="83"/>
      <c r="I23" s="117"/>
      <c r="J23" s="133"/>
      <c r="K23" s="133"/>
      <c r="L23" s="133"/>
      <c r="M23" s="133"/>
      <c r="N23" s="133"/>
      <c r="O23" s="135"/>
      <c r="P23" s="134"/>
      <c r="Q23" s="133"/>
      <c r="R23" s="135"/>
      <c r="S23" s="131"/>
      <c r="T23" s="136"/>
      <c r="U23" s="121"/>
      <c r="V23" s="122"/>
      <c r="W23" s="122"/>
      <c r="X23" s="123"/>
    </row>
    <row r="24" spans="1:24" x14ac:dyDescent="0.25">
      <c r="A24" s="79" t="s">
        <v>51</v>
      </c>
      <c r="B24" s="84" t="s">
        <v>52</v>
      </c>
      <c r="C24" s="137">
        <f>SUM(C25:C26)</f>
        <v>11027323882.139999</v>
      </c>
      <c r="D24" s="125">
        <f>SUM(D25:D26)</f>
        <v>0</v>
      </c>
      <c r="E24" s="125">
        <f>SUM(E25:E26)</f>
        <v>0</v>
      </c>
      <c r="F24" s="138">
        <f>SUM(F25:F26)</f>
        <v>11027323882.139999</v>
      </c>
      <c r="G24" s="127">
        <f t="shared" ref="G24:X24" si="7">SUM(G25:G26)</f>
        <v>15870721000</v>
      </c>
      <c r="H24" s="125">
        <f>H25</f>
        <v>708660000</v>
      </c>
      <c r="I24" s="125">
        <f t="shared" si="7"/>
        <v>0</v>
      </c>
      <c r="J24" s="125">
        <f t="shared" si="7"/>
        <v>0</v>
      </c>
      <c r="K24" s="125">
        <f t="shared" si="7"/>
        <v>0</v>
      </c>
      <c r="L24" s="125">
        <f t="shared" si="7"/>
        <v>0</v>
      </c>
      <c r="M24" s="125">
        <f t="shared" si="7"/>
        <v>0</v>
      </c>
      <c r="N24" s="125">
        <f t="shared" si="7"/>
        <v>0</v>
      </c>
      <c r="O24" s="128">
        <f t="shared" si="7"/>
        <v>0</v>
      </c>
      <c r="P24" s="128">
        <f t="shared" si="7"/>
        <v>49481000</v>
      </c>
      <c r="Q24" s="128">
        <f t="shared" si="7"/>
        <v>5630170000</v>
      </c>
      <c r="R24" s="128">
        <f t="shared" si="7"/>
        <v>375795610</v>
      </c>
      <c r="S24" s="129">
        <f t="shared" si="7"/>
        <v>0</v>
      </c>
      <c r="T24" s="130">
        <f t="shared" si="7"/>
        <v>0</v>
      </c>
      <c r="U24" s="109">
        <f t="shared" si="7"/>
        <v>21551258272.139999</v>
      </c>
      <c r="V24" s="110">
        <f t="shared" si="7"/>
        <v>0</v>
      </c>
      <c r="W24" s="110">
        <f t="shared" si="7"/>
        <v>0</v>
      </c>
      <c r="X24" s="111">
        <f t="shared" si="7"/>
        <v>21551258272.139999</v>
      </c>
    </row>
    <row r="25" spans="1:24" x14ac:dyDescent="0.25">
      <c r="A25" s="77">
        <v>11</v>
      </c>
      <c r="B25" s="78" t="s">
        <v>53</v>
      </c>
      <c r="C25" s="134">
        <v>11027323882.139999</v>
      </c>
      <c r="D25" s="133">
        <v>0</v>
      </c>
      <c r="E25" s="133">
        <v>0</v>
      </c>
      <c r="F25" s="115">
        <f>C25-D25-E25</f>
        <v>11027323882.139999</v>
      </c>
      <c r="G25" s="134">
        <v>15870721000</v>
      </c>
      <c r="H25" s="117">
        <v>708660000</v>
      </c>
      <c r="I25" s="117"/>
      <c r="J25" s="133"/>
      <c r="K25" s="133"/>
      <c r="L25" s="133">
        <v>0</v>
      </c>
      <c r="M25" s="133">
        <v>0</v>
      </c>
      <c r="N25" s="133">
        <v>0</v>
      </c>
      <c r="O25" s="135"/>
      <c r="P25" s="134">
        <f>'[1]dfatr mutasi 2'!V352</f>
        <v>49481000</v>
      </c>
      <c r="Q25" s="133">
        <v>5630170000</v>
      </c>
      <c r="R25" s="135">
        <f>52740000+323055610</f>
        <v>375795610</v>
      </c>
      <c r="S25" s="131">
        <v>0</v>
      </c>
      <c r="T25" s="136">
        <v>0</v>
      </c>
      <c r="U25" s="121">
        <f>C25+SUM(G25:O25)-SUM(P25:R25)</f>
        <v>21551258272.139999</v>
      </c>
      <c r="V25" s="122">
        <f>D25+T25</f>
        <v>0</v>
      </c>
      <c r="W25" s="122">
        <f>E25+S25</f>
        <v>0</v>
      </c>
      <c r="X25" s="123">
        <f>U25-V25-W25</f>
        <v>21551258272.139999</v>
      </c>
    </row>
    <row r="26" spans="1:24" x14ac:dyDescent="0.25">
      <c r="A26" s="77">
        <v>12</v>
      </c>
      <c r="B26" s="78" t="s">
        <v>54</v>
      </c>
      <c r="C26" s="134">
        <v>0</v>
      </c>
      <c r="D26" s="133">
        <v>0</v>
      </c>
      <c r="E26" s="133">
        <v>0</v>
      </c>
      <c r="F26" s="115">
        <f>C26-D26-E26</f>
        <v>0</v>
      </c>
      <c r="G26" s="134">
        <v>0</v>
      </c>
      <c r="H26" s="117"/>
      <c r="I26" s="117"/>
      <c r="J26" s="133"/>
      <c r="K26" s="133"/>
      <c r="L26" s="133"/>
      <c r="M26" s="133">
        <v>0</v>
      </c>
      <c r="N26" s="133">
        <v>0</v>
      </c>
      <c r="O26" s="135">
        <v>0</v>
      </c>
      <c r="P26" s="134"/>
      <c r="Q26" s="133"/>
      <c r="R26" s="135">
        <v>0</v>
      </c>
      <c r="S26" s="131">
        <v>0</v>
      </c>
      <c r="T26" s="136">
        <v>0</v>
      </c>
      <c r="U26" s="121">
        <f>C26+G26+H26+I26+J26+K26+L26+M26+N26+O26-P26-Q26-R26</f>
        <v>0</v>
      </c>
      <c r="V26" s="122">
        <f>D26+T26</f>
        <v>0</v>
      </c>
      <c r="W26" s="122">
        <f>E26+S26</f>
        <v>0</v>
      </c>
      <c r="X26" s="123">
        <f>U26-V26-W26</f>
        <v>0</v>
      </c>
    </row>
    <row r="27" spans="1:24" x14ac:dyDescent="0.25">
      <c r="A27" s="77"/>
      <c r="B27" s="78"/>
      <c r="C27" s="134"/>
      <c r="D27" s="133"/>
      <c r="E27" s="133"/>
      <c r="F27" s="115"/>
      <c r="G27" s="134"/>
      <c r="H27" s="117"/>
      <c r="I27" s="117"/>
      <c r="J27" s="133"/>
      <c r="K27" s="133"/>
      <c r="L27" s="133"/>
      <c r="M27" s="133"/>
      <c r="N27" s="133"/>
      <c r="O27" s="135"/>
      <c r="P27" s="134"/>
      <c r="Q27" s="133"/>
      <c r="R27" s="135"/>
      <c r="S27" s="131"/>
      <c r="T27" s="136"/>
      <c r="U27" s="121"/>
      <c r="V27" s="122"/>
      <c r="W27" s="122"/>
      <c r="X27" s="123"/>
    </row>
    <row r="28" spans="1:24" x14ac:dyDescent="0.25">
      <c r="A28" s="79" t="s">
        <v>55</v>
      </c>
      <c r="B28" s="84" t="s">
        <v>56</v>
      </c>
      <c r="C28" s="137">
        <f>SUM(C29:C32)</f>
        <v>37809700</v>
      </c>
      <c r="D28" s="125">
        <f t="shared" ref="D28:X28" si="8">SUM(D29:D32)</f>
        <v>0</v>
      </c>
      <c r="E28" s="125">
        <f t="shared" si="8"/>
        <v>0</v>
      </c>
      <c r="F28" s="138">
        <f t="shared" si="8"/>
        <v>37809700</v>
      </c>
      <c r="G28" s="127">
        <f t="shared" si="8"/>
        <v>6919000</v>
      </c>
      <c r="H28" s="125">
        <f t="shared" si="8"/>
        <v>0</v>
      </c>
      <c r="I28" s="125">
        <f t="shared" si="8"/>
        <v>0</v>
      </c>
      <c r="J28" s="125">
        <f t="shared" si="8"/>
        <v>0</v>
      </c>
      <c r="K28" s="125">
        <f t="shared" si="8"/>
        <v>0</v>
      </c>
      <c r="L28" s="125">
        <f t="shared" si="8"/>
        <v>0</v>
      </c>
      <c r="M28" s="125">
        <f t="shared" si="8"/>
        <v>0</v>
      </c>
      <c r="N28" s="125">
        <f t="shared" si="8"/>
        <v>0</v>
      </c>
      <c r="O28" s="128">
        <f t="shared" si="8"/>
        <v>3246710610</v>
      </c>
      <c r="P28" s="128">
        <f t="shared" si="8"/>
        <v>0</v>
      </c>
      <c r="Q28" s="128"/>
      <c r="R28" s="128">
        <f t="shared" si="8"/>
        <v>0</v>
      </c>
      <c r="S28" s="129">
        <f t="shared" si="8"/>
        <v>0</v>
      </c>
      <c r="T28" s="130">
        <f t="shared" si="8"/>
        <v>0</v>
      </c>
      <c r="U28" s="109">
        <f t="shared" si="8"/>
        <v>3291439310</v>
      </c>
      <c r="V28" s="110">
        <f t="shared" si="8"/>
        <v>0</v>
      </c>
      <c r="W28" s="110">
        <f t="shared" si="8"/>
        <v>0</v>
      </c>
      <c r="X28" s="111">
        <f t="shared" si="8"/>
        <v>3291439310</v>
      </c>
    </row>
    <row r="29" spans="1:24" x14ac:dyDescent="0.25">
      <c r="A29" s="77">
        <v>13</v>
      </c>
      <c r="B29" s="78" t="s">
        <v>57</v>
      </c>
      <c r="C29" s="134">
        <v>0</v>
      </c>
      <c r="D29" s="133">
        <v>0</v>
      </c>
      <c r="E29" s="133">
        <v>0</v>
      </c>
      <c r="F29" s="115">
        <f>C29-D29-E29</f>
        <v>0</v>
      </c>
      <c r="G29" s="134">
        <v>0</v>
      </c>
      <c r="H29" s="117"/>
      <c r="I29" s="117"/>
      <c r="J29" s="133"/>
      <c r="K29" s="133"/>
      <c r="L29" s="133"/>
      <c r="M29" s="133">
        <v>0</v>
      </c>
      <c r="N29" s="133">
        <v>0</v>
      </c>
      <c r="O29" s="135">
        <v>0</v>
      </c>
      <c r="P29" s="134"/>
      <c r="Q29" s="133">
        <v>0</v>
      </c>
      <c r="R29" s="135">
        <v>0</v>
      </c>
      <c r="S29" s="131">
        <v>0</v>
      </c>
      <c r="T29" s="136">
        <v>0</v>
      </c>
      <c r="U29" s="121">
        <f>C29+G29+H29+I29+J29+K29+L29+M29+N29+O29-P29-Q29-R29</f>
        <v>0</v>
      </c>
      <c r="V29" s="122">
        <f>D29+T29</f>
        <v>0</v>
      </c>
      <c r="W29" s="122">
        <f>E29+S29</f>
        <v>0</v>
      </c>
      <c r="X29" s="123">
        <f>U29-V29-W29</f>
        <v>0</v>
      </c>
    </row>
    <row r="30" spans="1:24" x14ac:dyDescent="0.25">
      <c r="A30" s="77">
        <v>14</v>
      </c>
      <c r="B30" s="78" t="s">
        <v>58</v>
      </c>
      <c r="C30" s="134">
        <v>0</v>
      </c>
      <c r="D30" s="133">
        <v>0</v>
      </c>
      <c r="E30" s="133">
        <v>0</v>
      </c>
      <c r="F30" s="115">
        <f>C30-D30-E30</f>
        <v>0</v>
      </c>
      <c r="G30" s="134">
        <v>6919000</v>
      </c>
      <c r="H30" s="117"/>
      <c r="I30" s="117"/>
      <c r="J30" s="133"/>
      <c r="K30" s="133"/>
      <c r="L30" s="133">
        <v>0</v>
      </c>
      <c r="M30" s="133">
        <v>0</v>
      </c>
      <c r="N30" s="133">
        <v>0</v>
      </c>
      <c r="O30" s="135">
        <v>0</v>
      </c>
      <c r="P30" s="134"/>
      <c r="Q30" s="133">
        <v>0</v>
      </c>
      <c r="R30" s="135">
        <v>0</v>
      </c>
      <c r="S30" s="131">
        <v>0</v>
      </c>
      <c r="T30" s="136">
        <v>0</v>
      </c>
      <c r="U30" s="121">
        <f>C30+G30+H30+I30+J30+K30+L30+M30+N30+O30-P30-Q30-R30</f>
        <v>6919000</v>
      </c>
      <c r="V30" s="122">
        <f>D30+T30</f>
        <v>0</v>
      </c>
      <c r="W30" s="122">
        <f>E30+S30</f>
        <v>0</v>
      </c>
      <c r="X30" s="123">
        <f>U30-V30-W30</f>
        <v>6919000</v>
      </c>
    </row>
    <row r="31" spans="1:24" x14ac:dyDescent="0.25">
      <c r="A31" s="77">
        <v>15</v>
      </c>
      <c r="B31" s="78" t="s">
        <v>59</v>
      </c>
      <c r="C31" s="134">
        <v>37809700</v>
      </c>
      <c r="D31" s="133">
        <v>0</v>
      </c>
      <c r="E31" s="133">
        <v>0</v>
      </c>
      <c r="F31" s="115">
        <f>C31-D31-E31</f>
        <v>37809700</v>
      </c>
      <c r="G31" s="134"/>
      <c r="H31" s="117"/>
      <c r="I31" s="117"/>
      <c r="J31" s="133"/>
      <c r="K31" s="133"/>
      <c r="L31" s="133"/>
      <c r="M31" s="133">
        <v>0</v>
      </c>
      <c r="N31" s="133">
        <v>0</v>
      </c>
      <c r="O31" s="135">
        <v>3246710610</v>
      </c>
      <c r="P31" s="134"/>
      <c r="Q31" s="133"/>
      <c r="R31" s="135">
        <v>0</v>
      </c>
      <c r="S31" s="131">
        <v>0</v>
      </c>
      <c r="T31" s="136">
        <v>0</v>
      </c>
      <c r="U31" s="121">
        <f>C31+G31+H31+I31+J31+K31+L31+M31+N31+O31-P31-Q31-R31</f>
        <v>3284520310</v>
      </c>
      <c r="V31" s="122">
        <f>D31+T31</f>
        <v>0</v>
      </c>
      <c r="W31" s="122">
        <f>E31+S31</f>
        <v>0</v>
      </c>
      <c r="X31" s="123">
        <f>U31-V31-W31</f>
        <v>3284520310</v>
      </c>
    </row>
    <row r="32" spans="1:24" x14ac:dyDescent="0.25">
      <c r="A32" s="77">
        <v>16</v>
      </c>
      <c r="B32" s="78" t="s">
        <v>60</v>
      </c>
      <c r="C32" s="134">
        <v>0</v>
      </c>
      <c r="D32" s="133">
        <v>0</v>
      </c>
      <c r="E32" s="133">
        <v>0</v>
      </c>
      <c r="F32" s="115">
        <f>C32-D32-E32</f>
        <v>0</v>
      </c>
      <c r="G32" s="134">
        <v>0</v>
      </c>
      <c r="H32" s="117"/>
      <c r="I32" s="117"/>
      <c r="J32" s="133"/>
      <c r="K32" s="133"/>
      <c r="L32" s="133"/>
      <c r="M32" s="133">
        <v>0</v>
      </c>
      <c r="N32" s="133">
        <v>0</v>
      </c>
      <c r="O32" s="135">
        <v>0</v>
      </c>
      <c r="P32" s="134"/>
      <c r="Q32" s="133">
        <v>0</v>
      </c>
      <c r="R32" s="135">
        <v>0</v>
      </c>
      <c r="S32" s="131">
        <v>0</v>
      </c>
      <c r="T32" s="136">
        <v>0</v>
      </c>
      <c r="U32" s="121">
        <f>C32+G32+H32+I32+J32+K32+L32+M32+N32+O32-P32-Q32-R32</f>
        <v>0</v>
      </c>
      <c r="V32" s="122">
        <f>D32+T32</f>
        <v>0</v>
      </c>
      <c r="W32" s="122">
        <f>E32+S32</f>
        <v>0</v>
      </c>
      <c r="X32" s="123">
        <f>U32-V32-W32</f>
        <v>0</v>
      </c>
    </row>
    <row r="33" spans="1:24" x14ac:dyDescent="0.25">
      <c r="A33" s="77"/>
      <c r="B33" s="78"/>
      <c r="C33" s="134"/>
      <c r="D33" s="133"/>
      <c r="E33" s="133"/>
      <c r="F33" s="115"/>
      <c r="G33" s="134"/>
      <c r="H33" s="117"/>
      <c r="I33" s="117"/>
      <c r="J33" s="133"/>
      <c r="K33" s="133"/>
      <c r="L33" s="133"/>
      <c r="M33" s="133"/>
      <c r="N33" s="133"/>
      <c r="O33" s="135"/>
      <c r="P33" s="134"/>
      <c r="Q33" s="133"/>
      <c r="R33" s="135"/>
      <c r="S33" s="131"/>
      <c r="T33" s="136"/>
      <c r="U33" s="121"/>
      <c r="V33" s="122"/>
      <c r="W33" s="122"/>
      <c r="X33" s="123"/>
    </row>
    <row r="34" spans="1:24" x14ac:dyDescent="0.25">
      <c r="A34" s="79" t="s">
        <v>61</v>
      </c>
      <c r="B34" s="84" t="s">
        <v>62</v>
      </c>
      <c r="C34" s="137">
        <f>SUM(C35:C37)</f>
        <v>0</v>
      </c>
      <c r="D34" s="125">
        <f t="shared" ref="D34:X34" si="9">SUM(D35:D37)</f>
        <v>0</v>
      </c>
      <c r="E34" s="125">
        <f t="shared" si="9"/>
        <v>0</v>
      </c>
      <c r="F34" s="138">
        <f t="shared" si="9"/>
        <v>0</v>
      </c>
      <c r="G34" s="127">
        <f t="shared" si="9"/>
        <v>1700000</v>
      </c>
      <c r="H34" s="125">
        <f t="shared" si="9"/>
        <v>0</v>
      </c>
      <c r="I34" s="125">
        <f t="shared" si="9"/>
        <v>0</v>
      </c>
      <c r="J34" s="125">
        <f t="shared" si="9"/>
        <v>0</v>
      </c>
      <c r="K34" s="125">
        <f t="shared" si="9"/>
        <v>0</v>
      </c>
      <c r="L34" s="125">
        <f t="shared" si="9"/>
        <v>0</v>
      </c>
      <c r="M34" s="125">
        <f t="shared" si="9"/>
        <v>0</v>
      </c>
      <c r="N34" s="125">
        <f t="shared" si="9"/>
        <v>0</v>
      </c>
      <c r="O34" s="128">
        <f t="shared" si="9"/>
        <v>0</v>
      </c>
      <c r="P34" s="128">
        <f t="shared" si="9"/>
        <v>0</v>
      </c>
      <c r="Q34" s="128">
        <f t="shared" si="9"/>
        <v>0</v>
      </c>
      <c r="R34" s="128">
        <f t="shared" si="9"/>
        <v>0</v>
      </c>
      <c r="S34" s="129">
        <f t="shared" si="9"/>
        <v>0</v>
      </c>
      <c r="T34" s="130">
        <f t="shared" si="9"/>
        <v>0</v>
      </c>
      <c r="U34" s="109">
        <f t="shared" si="9"/>
        <v>1700000</v>
      </c>
      <c r="V34" s="110">
        <f t="shared" si="9"/>
        <v>0</v>
      </c>
      <c r="W34" s="110">
        <f t="shared" si="9"/>
        <v>0</v>
      </c>
      <c r="X34" s="111">
        <f t="shared" si="9"/>
        <v>1700000</v>
      </c>
    </row>
    <row r="35" spans="1:24" x14ac:dyDescent="0.25">
      <c r="A35" s="77">
        <v>17</v>
      </c>
      <c r="B35" s="81" t="s">
        <v>63</v>
      </c>
      <c r="C35" s="134">
        <v>0</v>
      </c>
      <c r="D35" s="133">
        <v>0</v>
      </c>
      <c r="E35" s="133">
        <v>0</v>
      </c>
      <c r="F35" s="115">
        <f>C35-D35-E35</f>
        <v>0</v>
      </c>
      <c r="G35" s="134">
        <v>1700000</v>
      </c>
      <c r="H35" s="117"/>
      <c r="I35" s="117"/>
      <c r="J35" s="133"/>
      <c r="K35" s="133"/>
      <c r="L35" s="133"/>
      <c r="M35" s="133">
        <v>0</v>
      </c>
      <c r="N35" s="133">
        <v>0</v>
      </c>
      <c r="O35" s="135"/>
      <c r="P35" s="134"/>
      <c r="Q35" s="133"/>
      <c r="R35" s="135">
        <v>0</v>
      </c>
      <c r="S35" s="131">
        <v>0</v>
      </c>
      <c r="T35" s="136">
        <v>0</v>
      </c>
      <c r="U35" s="121">
        <f>C35+G35+H35+I35+J35+K35+L35+M35+N35+O35-P35-Q35-R35</f>
        <v>1700000</v>
      </c>
      <c r="V35" s="122">
        <f>D35+T35</f>
        <v>0</v>
      </c>
      <c r="W35" s="122">
        <f>E35+S35</f>
        <v>0</v>
      </c>
      <c r="X35" s="123">
        <f>U35-V35-W35</f>
        <v>1700000</v>
      </c>
    </row>
    <row r="36" spans="1:24" x14ac:dyDescent="0.25">
      <c r="A36" s="77">
        <v>18</v>
      </c>
      <c r="B36" s="81" t="s">
        <v>64</v>
      </c>
      <c r="C36" s="134">
        <v>0</v>
      </c>
      <c r="D36" s="133">
        <v>0</v>
      </c>
      <c r="E36" s="133">
        <v>0</v>
      </c>
      <c r="F36" s="115">
        <f>C36-D36-E36</f>
        <v>0</v>
      </c>
      <c r="G36" s="134">
        <v>0</v>
      </c>
      <c r="H36" s="117"/>
      <c r="I36" s="117"/>
      <c r="J36" s="133"/>
      <c r="K36" s="133"/>
      <c r="L36" s="133"/>
      <c r="M36" s="133">
        <v>0</v>
      </c>
      <c r="N36" s="133">
        <v>0</v>
      </c>
      <c r="O36" s="135">
        <v>0</v>
      </c>
      <c r="P36" s="134"/>
      <c r="Q36" s="133"/>
      <c r="R36" s="135">
        <v>0</v>
      </c>
      <c r="S36" s="131">
        <v>0</v>
      </c>
      <c r="T36" s="136">
        <v>0</v>
      </c>
      <c r="U36" s="121">
        <f>C36+G36+H36+I36+J36+K36+L36+M36+N36+O36-P36-Q36-R36</f>
        <v>0</v>
      </c>
      <c r="V36" s="122">
        <f>D36+T36</f>
        <v>0</v>
      </c>
      <c r="W36" s="122">
        <f>E36+S36</f>
        <v>0</v>
      </c>
      <c r="X36" s="123">
        <f>U36-V36-W36</f>
        <v>0</v>
      </c>
    </row>
    <row r="37" spans="1:24" x14ac:dyDescent="0.25">
      <c r="A37" s="77">
        <v>19</v>
      </c>
      <c r="B37" s="81" t="s">
        <v>65</v>
      </c>
      <c r="C37" s="134">
        <v>0</v>
      </c>
      <c r="D37" s="133">
        <v>0</v>
      </c>
      <c r="E37" s="133">
        <v>0</v>
      </c>
      <c r="F37" s="115">
        <f>C37-D37-E37</f>
        <v>0</v>
      </c>
      <c r="G37" s="134">
        <v>0</v>
      </c>
      <c r="H37" s="117"/>
      <c r="I37" s="117"/>
      <c r="J37" s="133"/>
      <c r="K37" s="133"/>
      <c r="L37" s="133"/>
      <c r="M37" s="133">
        <v>0</v>
      </c>
      <c r="N37" s="133">
        <v>0</v>
      </c>
      <c r="O37" s="135">
        <v>0</v>
      </c>
      <c r="P37" s="134"/>
      <c r="Q37" s="133"/>
      <c r="R37" s="135">
        <v>0</v>
      </c>
      <c r="S37" s="131">
        <v>0</v>
      </c>
      <c r="T37" s="136">
        <v>0</v>
      </c>
      <c r="U37" s="121">
        <f>C37+G37+H37+I37+J37+K37+L37+M37+N37+O37-P37-Q37-R37</f>
        <v>0</v>
      </c>
      <c r="V37" s="122">
        <f>D37+T37</f>
        <v>0</v>
      </c>
      <c r="W37" s="122">
        <f>E37+S37</f>
        <v>0</v>
      </c>
      <c r="X37" s="123">
        <f>U37-V37-W37</f>
        <v>0</v>
      </c>
    </row>
    <row r="38" spans="1:24" x14ac:dyDescent="0.25">
      <c r="A38" s="77"/>
      <c r="B38" s="78"/>
      <c r="C38" s="134"/>
      <c r="D38" s="133"/>
      <c r="E38" s="133"/>
      <c r="F38" s="139"/>
      <c r="G38" s="134"/>
      <c r="H38" s="117"/>
      <c r="I38" s="117"/>
      <c r="J38" s="133"/>
      <c r="K38" s="133"/>
      <c r="L38" s="133"/>
      <c r="M38" s="133"/>
      <c r="N38" s="133"/>
      <c r="O38" s="135"/>
      <c r="P38" s="134"/>
      <c r="Q38" s="133"/>
      <c r="R38" s="135"/>
      <c r="S38" s="131"/>
      <c r="T38" s="136"/>
      <c r="U38" s="121"/>
      <c r="V38" s="122"/>
      <c r="W38" s="122"/>
      <c r="X38" s="123"/>
    </row>
    <row r="39" spans="1:24" x14ac:dyDescent="0.25">
      <c r="A39" s="79" t="s">
        <v>66</v>
      </c>
      <c r="B39" s="84" t="s">
        <v>67</v>
      </c>
      <c r="C39" s="82"/>
      <c r="D39" s="105">
        <v>0</v>
      </c>
      <c r="E39" s="105">
        <v>0</v>
      </c>
      <c r="F39" s="140">
        <f>C39-D39-E39</f>
        <v>0</v>
      </c>
      <c r="G39" s="82"/>
      <c r="H39" s="83"/>
      <c r="I39" s="83"/>
      <c r="J39" s="105"/>
      <c r="K39" s="105"/>
      <c r="L39" s="105"/>
      <c r="M39" s="105"/>
      <c r="N39" s="105"/>
      <c r="O39" s="106"/>
      <c r="P39" s="82"/>
      <c r="Q39" s="105"/>
      <c r="R39" s="106"/>
      <c r="S39" s="107"/>
      <c r="T39" s="108"/>
      <c r="U39" s="109">
        <f>C39+G39+H39+I39+J39+K39+L39+M39+N39+O39-P39-Q39-R39</f>
        <v>0</v>
      </c>
      <c r="V39" s="110">
        <f>D39+T39</f>
        <v>0</v>
      </c>
      <c r="W39" s="110">
        <f>E39+S39</f>
        <v>0</v>
      </c>
      <c r="X39" s="111">
        <f>U39-V39-W39</f>
        <v>0</v>
      </c>
    </row>
    <row r="40" spans="1:24" x14ac:dyDescent="0.25">
      <c r="A40" s="77"/>
      <c r="B40" s="78"/>
      <c r="C40" s="141"/>
      <c r="D40" s="133"/>
      <c r="E40" s="133"/>
      <c r="F40" s="139"/>
      <c r="G40" s="134"/>
      <c r="H40" s="117"/>
      <c r="I40" s="117"/>
      <c r="J40" s="133"/>
      <c r="K40" s="133"/>
      <c r="L40" s="133"/>
      <c r="M40" s="133"/>
      <c r="N40" s="133"/>
      <c r="O40" s="135"/>
      <c r="P40" s="134"/>
      <c r="Q40" s="133"/>
      <c r="R40" s="135"/>
      <c r="S40" s="131"/>
      <c r="T40" s="136"/>
      <c r="U40" s="121"/>
      <c r="V40" s="122"/>
      <c r="W40" s="122"/>
      <c r="X40" s="123"/>
    </row>
    <row r="41" spans="1:24" x14ac:dyDescent="0.25">
      <c r="A41" s="85"/>
      <c r="B41" s="86" t="s">
        <v>68</v>
      </c>
      <c r="C41" s="142">
        <f>C11+C13+C24+C28+C34+C39</f>
        <v>38126167445.540001</v>
      </c>
      <c r="D41" s="142">
        <f t="shared" ref="D41:X41" si="10">D11+D13+D24+D28+D34+D39</f>
        <v>3595000</v>
      </c>
      <c r="E41" s="142">
        <f t="shared" si="10"/>
        <v>53331500</v>
      </c>
      <c r="F41" s="143">
        <f t="shared" si="10"/>
        <v>38069240945.540001</v>
      </c>
      <c r="G41" s="144">
        <f t="shared" si="10"/>
        <v>22465022018</v>
      </c>
      <c r="H41" s="145">
        <f t="shared" si="10"/>
        <v>708660000</v>
      </c>
      <c r="I41" s="145">
        <f t="shared" si="10"/>
        <v>0</v>
      </c>
      <c r="J41" s="145">
        <f t="shared" si="10"/>
        <v>0</v>
      </c>
      <c r="K41" s="145">
        <f t="shared" si="10"/>
        <v>0</v>
      </c>
      <c r="L41" s="146">
        <f t="shared" si="10"/>
        <v>0</v>
      </c>
      <c r="M41" s="145">
        <f t="shared" si="10"/>
        <v>0</v>
      </c>
      <c r="N41" s="145">
        <f t="shared" si="10"/>
        <v>661000000</v>
      </c>
      <c r="O41" s="147">
        <f t="shared" si="10"/>
        <v>4034435610</v>
      </c>
      <c r="P41" s="147">
        <f t="shared" si="10"/>
        <v>49481000</v>
      </c>
      <c r="Q41" s="147">
        <f t="shared" si="10"/>
        <v>8367161725</v>
      </c>
      <c r="R41" s="147">
        <f t="shared" si="10"/>
        <v>11602212088.179998</v>
      </c>
      <c r="S41" s="148">
        <f t="shared" si="10"/>
        <v>-27315300.390000001</v>
      </c>
      <c r="T41" s="149">
        <f t="shared" si="10"/>
        <v>-225000</v>
      </c>
      <c r="U41" s="150">
        <f>U28+U24+U13+U11+U34</f>
        <v>45976430260.360001</v>
      </c>
      <c r="V41" s="151">
        <f t="shared" si="10"/>
        <v>3370000</v>
      </c>
      <c r="W41" s="151">
        <f t="shared" si="10"/>
        <v>26016199.609999999</v>
      </c>
      <c r="X41" s="152">
        <f t="shared" si="10"/>
        <v>45947044060.75</v>
      </c>
    </row>
    <row r="42" spans="1:24" x14ac:dyDescent="0.25">
      <c r="A42" s="87"/>
      <c r="B42" s="88"/>
      <c r="C42" s="153"/>
      <c r="D42" s="153"/>
      <c r="E42" s="153"/>
      <c r="F42" s="154"/>
      <c r="G42" s="155" t="s">
        <v>69</v>
      </c>
      <c r="H42" s="156"/>
      <c r="I42" s="156"/>
      <c r="J42" s="156"/>
      <c r="K42" s="156"/>
      <c r="L42" s="156"/>
      <c r="M42" s="156"/>
      <c r="N42" s="157">
        <f>G41+H41+I41+J41+K41+L41+M41+N41+O41</f>
        <v>27869117628</v>
      </c>
      <c r="O42" s="158"/>
      <c r="P42" s="155" t="s">
        <v>70</v>
      </c>
      <c r="Q42" s="156"/>
      <c r="R42" s="159">
        <f>P41+Q41+R41</f>
        <v>20018854813.18</v>
      </c>
      <c r="S42" s="160"/>
      <c r="T42" s="161"/>
      <c r="U42" s="162"/>
      <c r="V42" s="163"/>
      <c r="W42" s="163"/>
      <c r="X42" s="164"/>
    </row>
    <row r="43" spans="1:24" x14ac:dyDescent="0.25">
      <c r="A43" s="6"/>
      <c r="B43" s="6"/>
      <c r="C43" s="6"/>
      <c r="D43" s="6"/>
      <c r="E43" s="6"/>
      <c r="F43" s="8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4"/>
      <c r="T43" s="4"/>
      <c r="U43" s="4"/>
      <c r="V43" s="90"/>
      <c r="W43" s="4"/>
      <c r="X43" s="6"/>
    </row>
    <row r="44" spans="1:24" x14ac:dyDescent="0.25">
      <c r="A44" s="6"/>
      <c r="B44" s="91"/>
      <c r="C44" s="92"/>
      <c r="D44" s="92"/>
      <c r="E44" s="92"/>
      <c r="F44" s="93"/>
      <c r="G44" s="94"/>
      <c r="H44" s="94"/>
      <c r="I44" s="94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96"/>
      <c r="U44" s="97"/>
      <c r="V44" s="98"/>
      <c r="W44" s="98"/>
      <c r="X44" s="94"/>
    </row>
    <row r="45" spans="1:24" x14ac:dyDescent="0.25">
      <c r="A45" s="6"/>
      <c r="C45" s="95"/>
      <c r="D45" s="95"/>
      <c r="E45" s="95"/>
      <c r="F45" s="89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T45" s="96"/>
      <c r="U45" s="99"/>
      <c r="V45" s="96"/>
      <c r="W45" s="100"/>
      <c r="X45" s="95"/>
    </row>
  </sheetData>
  <mergeCells count="44">
    <mergeCell ref="N42:O42"/>
    <mergeCell ref="P42:Q42"/>
    <mergeCell ref="S41:S42"/>
    <mergeCell ref="T41:T42"/>
    <mergeCell ref="U41:U42"/>
    <mergeCell ref="V41:V42"/>
    <mergeCell ref="W41:W42"/>
    <mergeCell ref="X41:X42"/>
    <mergeCell ref="H8:I8"/>
    <mergeCell ref="J8:M8"/>
    <mergeCell ref="A41:A42"/>
    <mergeCell ref="B41:B42"/>
    <mergeCell ref="C41:C42"/>
    <mergeCell ref="D41:D42"/>
    <mergeCell ref="E41:E42"/>
    <mergeCell ref="F41:F42"/>
    <mergeCell ref="G42:M42"/>
    <mergeCell ref="X5:X7"/>
    <mergeCell ref="G6:G7"/>
    <mergeCell ref="H6:I6"/>
    <mergeCell ref="J6:M6"/>
    <mergeCell ref="N6:N7"/>
    <mergeCell ref="O6:O7"/>
    <mergeCell ref="P6:P7"/>
    <mergeCell ref="Q6:Q7"/>
    <mergeCell ref="R6:R7"/>
    <mergeCell ref="S6:S7"/>
    <mergeCell ref="U4:X4"/>
    <mergeCell ref="C5:C7"/>
    <mergeCell ref="D5:D7"/>
    <mergeCell ref="E5:E7"/>
    <mergeCell ref="F5:F7"/>
    <mergeCell ref="G5:O5"/>
    <mergeCell ref="P5:R5"/>
    <mergeCell ref="U5:U7"/>
    <mergeCell ref="V5:V7"/>
    <mergeCell ref="W5:W7"/>
    <mergeCell ref="A4:A7"/>
    <mergeCell ref="B4:B7"/>
    <mergeCell ref="C4:F4"/>
    <mergeCell ref="G4:O4"/>
    <mergeCell ref="P4:R4"/>
    <mergeCell ref="S4:T5"/>
    <mergeCell ref="T6: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2020-02-12T01:10:12Z</dcterms:created>
  <dcterms:modified xsi:type="dcterms:W3CDTF">2020-02-12T01:10:58Z</dcterms:modified>
</cp:coreProperties>
</file>